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315" yWindow="45" windowWidth="20730" windowHeight="7560" tabRatio="984" firstSheet="4" activeTab="17"/>
  </bookViews>
  <sheets>
    <sheet name="2" sheetId="16" state="hidden" r:id="rId1"/>
    <sheet name="3" sheetId="17" state="hidden" r:id="rId2"/>
    <sheet name="4" sheetId="18" state="hidden" r:id="rId3"/>
    <sheet name="5" sheetId="20" state="hidden" r:id="rId4"/>
    <sheet name="Information and Certification" sheetId="56" r:id="rId5"/>
    <sheet name="Assurances" sheetId="45" r:id="rId6"/>
    <sheet name="8" sheetId="39" state="hidden" r:id="rId7"/>
    <sheet name="13" sheetId="37" state="hidden" r:id="rId8"/>
    <sheet name="Definitions" sheetId="9" state="hidden" r:id="rId9"/>
    <sheet name="15" sheetId="21" state="hidden" r:id="rId10"/>
    <sheet name="16" sheetId="23" state="hidden" r:id="rId11"/>
    <sheet name="Validation" sheetId="33" state="hidden" r:id="rId12"/>
    <sheet name="OSSE Only" sheetId="3" state="hidden" r:id="rId13"/>
    <sheet name="LEA Profile" sheetId="53" r:id="rId14"/>
    <sheet name="Analysis of Data - A" sheetId="57" r:id="rId15"/>
    <sheet name="Analysis of Data - B" sheetId="58" r:id="rId16"/>
    <sheet name="Action Plan" sheetId="60" r:id="rId17"/>
    <sheet name="Notice of Revisions" sheetId="61" r:id="rId18"/>
    <sheet name="IPA.Validation" sheetId="5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dultno">[1]AppleTree:NationalCollegiate!$B$18</definedName>
    <definedName name="altno">[1]AppleTree:NationalCollegiate!$B$16</definedName>
    <definedName name="Budget">#REF!</definedName>
    <definedName name="certifier">[2]Sheet1!$A$1:$A$2</definedName>
    <definedName name="check" localSheetId="5">'[3]OSSE Only'!$A$6:$A$7</definedName>
    <definedName name="check">'OSSE Only'!$A$6:$A$7</definedName>
    <definedName name="check2">'[4]1'!$A$61:$A$62</definedName>
    <definedName name="Check3">'[5]1'!$A$61:$A$62</definedName>
    <definedName name="consortium">'OSSE Only'!$A$9:$A$10</definedName>
    <definedName name="decision">'OSSE Only'!$A$28:$A$30</definedName>
    <definedName name="ELLamount">[1]AppleTree:NationalCollegiate!$C$27</definedName>
    <definedName name="ELLno">[1]AppleTree:NationalCollegiate!$B$27</definedName>
    <definedName name="funds">'OSSE Only'!$A$16:$A$18</definedName>
    <definedName name="genedamount">[1]AppleTree:NationalCollegiate!$C$19</definedName>
    <definedName name="generalsubtotal">[1]AppleTree:NationalCollegiate!$B$19</definedName>
    <definedName name="grade">'[6]OSSE Only'!$A$12:$A$13</definedName>
    <definedName name="highno">[1]AppleTree:NationalCollegiate!$B$14</definedName>
    <definedName name="improvement">'OSSE Only'!$A$9:$A$14</definedName>
    <definedName name="kno">[1]AppleTree:NationalCollegiate!$B$8</definedName>
    <definedName name="LEA">[7]Sheet1!$E$1:$E$58</definedName>
    <definedName name="lowerno">[1]AppleTree:NationalCollegiate!$B$9</definedName>
    <definedName name="middleno">[1]AppleTree:NationalCollegiate!$B$12</definedName>
    <definedName name="prekno">[1]AppleTree:NationalCollegiate!$B$7</definedName>
    <definedName name="presno">[1]AppleTree:NationalCollegiate!$B$6</definedName>
    <definedName name="_xlnm.Print_Area" localSheetId="4">'Information and Certification'!$A:$J</definedName>
    <definedName name="program" localSheetId="7">'13'!#REF!</definedName>
    <definedName name="program" localSheetId="6">#REF!</definedName>
    <definedName name="program" localSheetId="5">#REF!</definedName>
    <definedName name="program">#REF!</definedName>
    <definedName name="programs" localSheetId="5">'[3]OSSE Only'!$A$21:$A$26</definedName>
    <definedName name="programs">'OSSE Only'!$A$21:$A$26</definedName>
    <definedName name="sdfgsdfgsfdg">[5]Sheet1!$A$1:$A$2</definedName>
    <definedName name="setasides">'[7]10'!$C$9:$C$18</definedName>
    <definedName name="setasides2">'[7]14'!$C$9:$C$18</definedName>
    <definedName name="setasides3">'[7]18'!$C$9:$C$18</definedName>
    <definedName name="signature">[7]Sheet1!$A$1:$A$2</definedName>
    <definedName name="sped1no">[1]AppleTree:NationalCollegiate!$B$21</definedName>
    <definedName name="sped2no">[1]AppleTree:NationalCollegiate!$B$22</definedName>
    <definedName name="sped3no">[1]AppleTree:NationalCollegiate!$B$23</definedName>
    <definedName name="sped4no">[1]AppleTree:NationalCollegiate!$B$24</definedName>
    <definedName name="spedamount">[1]AppleTree:NationalCollegiate!$C$25</definedName>
    <definedName name="spedno">[1]AppleTree:NationalCollegiate!$B$17</definedName>
    <definedName name="spedsubtotal">[1]AppleTree:NationalCollegiate!$B$25</definedName>
    <definedName name="staff">[8]Reference!$A$7:$A$11</definedName>
    <definedName name="status">'[6]OSSE Only'!$A$15:$A$19</definedName>
    <definedName name="T1Plan">[5]Sheet1!$E$1:$E$65</definedName>
    <definedName name="Title1LEAPlan">[5]Sheet1!$E$1:$E$65</definedName>
    <definedName name="totalallocation">[1]AppleTree:NationalCollegiate!$C$28</definedName>
    <definedName name="unESno">[1]AppleTree:NationalCollegiate!$B$11</definedName>
    <definedName name="unHSno">[1]AppleTree:NationalCollegiate!$B$15</definedName>
    <definedName name="unMSno">[1]AppleTree:NationalCollegiate!$B$13</definedName>
    <definedName name="upperno">[1]AppleTree:NationalCollegiate!$B$10</definedName>
    <definedName name="xs" localSheetId="5">'[3]1'!$A$41</definedName>
    <definedName name="xs">#REF!</definedName>
    <definedName name="yes" localSheetId="11">[8]Reference!$A$2:$A$5</definedName>
    <definedName name="yes">'OSSE Only'!$A$3:$A$4</definedName>
    <definedName name="yesno" localSheetId="5">'[3]1'!#REF!</definedName>
    <definedName name="yesno">#REF!</definedName>
    <definedName name="yesorno">[2]Sheet1!$A$9:$A$10</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D52" i="54"/>
  <c r="D51"/>
  <c r="D31"/>
  <c r="K31" s="1"/>
  <c r="K52"/>
  <c r="D86"/>
  <c r="K86" s="1"/>
  <c r="K51"/>
  <c r="D50"/>
  <c r="K50" s="1"/>
  <c r="D12"/>
  <c r="K12" s="1"/>
  <c r="D88"/>
  <c r="E88" s="1"/>
  <c r="D87"/>
  <c r="E87" s="1"/>
  <c r="K85"/>
  <c r="D27"/>
  <c r="E27" s="1"/>
  <c r="D28"/>
  <c r="K28" s="1"/>
  <c r="D29"/>
  <c r="E29" s="1"/>
  <c r="D32"/>
  <c r="K32" s="1"/>
  <c r="D33"/>
  <c r="K33" s="1"/>
  <c r="D34"/>
  <c r="K34" s="1"/>
  <c r="D35"/>
  <c r="K35" s="1"/>
  <c r="D39"/>
  <c r="K39" s="1"/>
  <c r="D36"/>
  <c r="K36" s="1"/>
  <c r="D38"/>
  <c r="K38" s="1"/>
  <c r="D40"/>
  <c r="K40" s="1"/>
  <c r="D41"/>
  <c r="K41" s="1"/>
  <c r="D44"/>
  <c r="E44" s="1"/>
  <c r="D45"/>
  <c r="E45" s="1"/>
  <c r="D46"/>
  <c r="K46" s="1"/>
  <c r="D47"/>
  <c r="K47" s="1"/>
  <c r="D48"/>
  <c r="K48" s="1"/>
  <c r="D49"/>
  <c r="K49" s="1"/>
  <c r="D54"/>
  <c r="E54" s="1"/>
  <c r="D55"/>
  <c r="E55" s="1"/>
  <c r="D56"/>
  <c r="K56" s="1"/>
  <c r="D57"/>
  <c r="K57" s="1"/>
  <c r="D58"/>
  <c r="E58" s="1"/>
  <c r="D59"/>
  <c r="K59" s="1"/>
  <c r="D60"/>
  <c r="K60" s="1"/>
  <c r="D61"/>
  <c r="K61" s="1"/>
  <c r="D62"/>
  <c r="E62" s="1"/>
  <c r="D63"/>
  <c r="E63" s="1"/>
  <c r="D64"/>
  <c r="E64" s="1"/>
  <c r="D65"/>
  <c r="E65" s="1"/>
  <c r="D66"/>
  <c r="K66" s="1"/>
  <c r="D67"/>
  <c r="K67" s="1"/>
  <c r="D68"/>
  <c r="E68" s="1"/>
  <c r="D70"/>
  <c r="K70" s="1"/>
  <c r="D71"/>
  <c r="K71" s="1"/>
  <c r="D72"/>
  <c r="K72" s="1"/>
  <c r="D73"/>
  <c r="K73" s="1"/>
  <c r="D74"/>
  <c r="E74" s="1"/>
  <c r="D75"/>
  <c r="E75" s="1"/>
  <c r="D76"/>
  <c r="K76" s="1"/>
  <c r="D77"/>
  <c r="E77" s="1"/>
  <c r="D78"/>
  <c r="K78" s="1"/>
  <c r="D79"/>
  <c r="E79" s="1"/>
  <c r="D80"/>
  <c r="E80" s="1"/>
  <c r="D81"/>
  <c r="E81" s="1"/>
  <c r="D82"/>
  <c r="K82" s="1"/>
  <c r="D83"/>
  <c r="K83" s="1"/>
  <c r="D84"/>
  <c r="E84" s="1"/>
  <c r="D37"/>
  <c r="E37" s="1"/>
  <c r="D13"/>
  <c r="K13" s="1"/>
  <c r="D14"/>
  <c r="E14" s="1"/>
  <c r="D15"/>
  <c r="E15" s="1"/>
  <c r="D16"/>
  <c r="K16" s="1"/>
  <c r="D17"/>
  <c r="K17" s="1"/>
  <c r="D18"/>
  <c r="E18" s="1"/>
  <c r="D19"/>
  <c r="E19" s="1"/>
  <c r="D20"/>
  <c r="K20" s="1"/>
  <c r="D21"/>
  <c r="K21" s="1"/>
  <c r="D22"/>
  <c r="K22" s="1"/>
  <c r="D23"/>
  <c r="E23" s="1"/>
  <c r="D24"/>
  <c r="E24" s="1"/>
  <c r="D25"/>
  <c r="K25" s="1"/>
  <c r="D42"/>
  <c r="E42" s="1"/>
  <c r="K26"/>
  <c r="K30"/>
  <c r="K43"/>
  <c r="K53"/>
  <c r="K69"/>
  <c r="E51"/>
  <c r="E35"/>
  <c r="E20"/>
  <c r="I11" i="37"/>
  <c r="I41"/>
  <c r="I35"/>
  <c r="I29"/>
  <c r="I23"/>
  <c r="I17"/>
  <c r="H41"/>
  <c r="H35"/>
  <c r="H29"/>
  <c r="H23"/>
  <c r="H17"/>
  <c r="H11"/>
  <c r="H47"/>
  <c r="G41"/>
  <c r="G35"/>
  <c r="G29"/>
  <c r="G23"/>
  <c r="G17"/>
  <c r="G11"/>
  <c r="F41"/>
  <c r="F35"/>
  <c r="F29"/>
  <c r="F23"/>
  <c r="F17"/>
  <c r="F11"/>
  <c r="F47" s="1"/>
  <c r="E41"/>
  <c r="E35"/>
  <c r="E29"/>
  <c r="E23"/>
  <c r="E17"/>
  <c r="E11"/>
  <c r="D41"/>
  <c r="D35"/>
  <c r="D29"/>
  <c r="J29" s="1"/>
  <c r="D23"/>
  <c r="J23" s="1"/>
  <c r="D17"/>
  <c r="D11"/>
  <c r="J11" s="1"/>
  <c r="K15" i="18"/>
  <c r="K16"/>
  <c r="K17"/>
  <c r="M17" s="1"/>
  <c r="N17" s="1"/>
  <c r="K18"/>
  <c r="K19"/>
  <c r="M19" s="1"/>
  <c r="K20"/>
  <c r="K21"/>
  <c r="M21" s="1"/>
  <c r="N21" s="1"/>
  <c r="K22"/>
  <c r="K23"/>
  <c r="M23" s="1"/>
  <c r="K24"/>
  <c r="K25"/>
  <c r="M25" s="1"/>
  <c r="N25" s="1"/>
  <c r="K26"/>
  <c r="K27"/>
  <c r="M27" s="1"/>
  <c r="K28"/>
  <c r="K29"/>
  <c r="M29" s="1"/>
  <c r="N29" s="1"/>
  <c r="K30"/>
  <c r="K31"/>
  <c r="M31" s="1"/>
  <c r="K32"/>
  <c r="K33"/>
  <c r="M33" s="1"/>
  <c r="N33" s="1"/>
  <c r="K34"/>
  <c r="K35"/>
  <c r="M35" s="1"/>
  <c r="K36"/>
  <c r="K37"/>
  <c r="M37" s="1"/>
  <c r="N37" s="1"/>
  <c r="K38"/>
  <c r="K39"/>
  <c r="M39" s="1"/>
  <c r="K40"/>
  <c r="K41"/>
  <c r="M41" s="1"/>
  <c r="N41" s="1"/>
  <c r="K42"/>
  <c r="K43"/>
  <c r="M43" s="1"/>
  <c r="K44"/>
  <c r="K45"/>
  <c r="M45" s="1"/>
  <c r="N45" s="1"/>
  <c r="K46"/>
  <c r="K47"/>
  <c r="M47" s="1"/>
  <c r="K48"/>
  <c r="K49"/>
  <c r="M49" s="1"/>
  <c r="N49" s="1"/>
  <c r="K50"/>
  <c r="K51"/>
  <c r="M51" s="1"/>
  <c r="K52"/>
  <c r="K53"/>
  <c r="M53" s="1"/>
  <c r="N53" s="1"/>
  <c r="K54"/>
  <c r="K55"/>
  <c r="M55" s="1"/>
  <c r="K56"/>
  <c r="K57"/>
  <c r="M57" s="1"/>
  <c r="N57" s="1"/>
  <c r="K58"/>
  <c r="K59"/>
  <c r="K60"/>
  <c r="K61"/>
  <c r="M61" s="1"/>
  <c r="N61" s="1"/>
  <c r="K62"/>
  <c r="K63"/>
  <c r="K64"/>
  <c r="K65"/>
  <c r="M65" s="1"/>
  <c r="N65" s="1"/>
  <c r="K66"/>
  <c r="K67"/>
  <c r="M67" s="1"/>
  <c r="K68"/>
  <c r="K69"/>
  <c r="M69" s="1"/>
  <c r="N69" s="1"/>
  <c r="K70"/>
  <c r="K71"/>
  <c r="M71" s="1"/>
  <c r="K72"/>
  <c r="K73"/>
  <c r="M73" s="1"/>
  <c r="N73" s="1"/>
  <c r="K74"/>
  <c r="K75"/>
  <c r="K76"/>
  <c r="K77"/>
  <c r="M77" s="1"/>
  <c r="N77" s="1"/>
  <c r="K78"/>
  <c r="K79"/>
  <c r="K80"/>
  <c r="K81"/>
  <c r="M81" s="1"/>
  <c r="K82"/>
  <c r="K83"/>
  <c r="M83" s="1"/>
  <c r="N83" s="1"/>
  <c r="K84"/>
  <c r="K85"/>
  <c r="M85" s="1"/>
  <c r="N85" s="1"/>
  <c r="K86"/>
  <c r="K87"/>
  <c r="M87" s="1"/>
  <c r="N87" s="1"/>
  <c r="K88"/>
  <c r="K89"/>
  <c r="M89" s="1"/>
  <c r="N89" s="1"/>
  <c r="K90"/>
  <c r="K91"/>
  <c r="K92"/>
  <c r="K93"/>
  <c r="M93" s="1"/>
  <c r="N93" s="1"/>
  <c r="K94"/>
  <c r="K95"/>
  <c r="K96"/>
  <c r="K97"/>
  <c r="M97" s="1"/>
  <c r="K98"/>
  <c r="K99"/>
  <c r="M99" s="1"/>
  <c r="N99" s="1"/>
  <c r="K100"/>
  <c r="K101"/>
  <c r="M101" s="1"/>
  <c r="N101" s="1"/>
  <c r="K102"/>
  <c r="K103"/>
  <c r="M103" s="1"/>
  <c r="N103" s="1"/>
  <c r="K104"/>
  <c r="K105"/>
  <c r="M105" s="1"/>
  <c r="N105" s="1"/>
  <c r="K14"/>
  <c r="L14"/>
  <c r="M14" s="1"/>
  <c r="N14" s="1"/>
  <c r="J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J15"/>
  <c r="M15"/>
  <c r="N15" s="1"/>
  <c r="J16"/>
  <c r="M16" s="1"/>
  <c r="N16" s="1"/>
  <c r="J17"/>
  <c r="J18"/>
  <c r="M18" s="1"/>
  <c r="N18" s="1"/>
  <c r="J19"/>
  <c r="J20"/>
  <c r="M20" s="1"/>
  <c r="N20" s="1"/>
  <c r="J21"/>
  <c r="J22"/>
  <c r="M22" s="1"/>
  <c r="N22" s="1"/>
  <c r="J23"/>
  <c r="J24"/>
  <c r="M24" s="1"/>
  <c r="N24" s="1"/>
  <c r="J25"/>
  <c r="J26"/>
  <c r="M26" s="1"/>
  <c r="N26" s="1"/>
  <c r="J27"/>
  <c r="J28"/>
  <c r="M28" s="1"/>
  <c r="N28" s="1"/>
  <c r="J29"/>
  <c r="J30"/>
  <c r="M30" s="1"/>
  <c r="N30" s="1"/>
  <c r="J31"/>
  <c r="J32"/>
  <c r="M32" s="1"/>
  <c r="N32" s="1"/>
  <c r="J33"/>
  <c r="J34"/>
  <c r="M34" s="1"/>
  <c r="N34" s="1"/>
  <c r="J35"/>
  <c r="J36"/>
  <c r="M36" s="1"/>
  <c r="N36" s="1"/>
  <c r="J37"/>
  <c r="J38"/>
  <c r="M38" s="1"/>
  <c r="N38" s="1"/>
  <c r="J39"/>
  <c r="J40"/>
  <c r="M40" s="1"/>
  <c r="N40" s="1"/>
  <c r="J41"/>
  <c r="J42"/>
  <c r="M42" s="1"/>
  <c r="N42" s="1"/>
  <c r="J43"/>
  <c r="J44"/>
  <c r="M44" s="1"/>
  <c r="N44" s="1"/>
  <c r="J45"/>
  <c r="J46"/>
  <c r="M46" s="1"/>
  <c r="N46" s="1"/>
  <c r="J47"/>
  <c r="J48"/>
  <c r="M48" s="1"/>
  <c r="N48" s="1"/>
  <c r="J49"/>
  <c r="J50"/>
  <c r="M50" s="1"/>
  <c r="N50" s="1"/>
  <c r="J51"/>
  <c r="J52"/>
  <c r="M52" s="1"/>
  <c r="N52" s="1"/>
  <c r="J53"/>
  <c r="J54"/>
  <c r="M54" s="1"/>
  <c r="N54" s="1"/>
  <c r="J55"/>
  <c r="J56"/>
  <c r="M56" s="1"/>
  <c r="N56" s="1"/>
  <c r="J57"/>
  <c r="J58"/>
  <c r="M58" s="1"/>
  <c r="N58" s="1"/>
  <c r="J59"/>
  <c r="M59" s="1"/>
  <c r="N59" s="1"/>
  <c r="J60"/>
  <c r="M60" s="1"/>
  <c r="N60" s="1"/>
  <c r="J61"/>
  <c r="J62"/>
  <c r="M62" s="1"/>
  <c r="N62" s="1"/>
  <c r="J63"/>
  <c r="M63" s="1"/>
  <c r="J64"/>
  <c r="M64" s="1"/>
  <c r="N64" s="1"/>
  <c r="J65"/>
  <c r="J66"/>
  <c r="M66" s="1"/>
  <c r="N66" s="1"/>
  <c r="J67"/>
  <c r="J68"/>
  <c r="M68" s="1"/>
  <c r="N68" s="1"/>
  <c r="J69"/>
  <c r="J70"/>
  <c r="M70" s="1"/>
  <c r="N70" s="1"/>
  <c r="J71"/>
  <c r="J72"/>
  <c r="M72" s="1"/>
  <c r="N72" s="1"/>
  <c r="J73"/>
  <c r="J74"/>
  <c r="M74" s="1"/>
  <c r="N74" s="1"/>
  <c r="J75"/>
  <c r="M75" s="1"/>
  <c r="N75" s="1"/>
  <c r="J76"/>
  <c r="M76" s="1"/>
  <c r="N76" s="1"/>
  <c r="J77"/>
  <c r="J78"/>
  <c r="M78" s="1"/>
  <c r="N78" s="1"/>
  <c r="J79"/>
  <c r="M79" s="1"/>
  <c r="N79" s="1"/>
  <c r="J80"/>
  <c r="M80" s="1"/>
  <c r="N80" s="1"/>
  <c r="J81"/>
  <c r="J82"/>
  <c r="M82" s="1"/>
  <c r="N82" s="1"/>
  <c r="J83"/>
  <c r="J84"/>
  <c r="M84" s="1"/>
  <c r="N84" s="1"/>
  <c r="J85"/>
  <c r="J86"/>
  <c r="M86" s="1"/>
  <c r="N86" s="1"/>
  <c r="J87"/>
  <c r="J88"/>
  <c r="M88" s="1"/>
  <c r="N88"/>
  <c r="J89"/>
  <c r="J90"/>
  <c r="M90" s="1"/>
  <c r="N90" s="1"/>
  <c r="J91"/>
  <c r="M91" s="1"/>
  <c r="N91" s="1"/>
  <c r="J92"/>
  <c r="J93"/>
  <c r="J94"/>
  <c r="M94" s="1"/>
  <c r="N94" s="1"/>
  <c r="J95"/>
  <c r="M95" s="1"/>
  <c r="N95" s="1"/>
  <c r="J96"/>
  <c r="M96" s="1"/>
  <c r="N96" s="1"/>
  <c r="J97"/>
  <c r="J98"/>
  <c r="M98" s="1"/>
  <c r="N98" s="1"/>
  <c r="J99"/>
  <c r="J100"/>
  <c r="M100" s="1"/>
  <c r="N100" s="1"/>
  <c r="J101"/>
  <c r="J102"/>
  <c r="M102" s="1"/>
  <c r="N102"/>
  <c r="J103"/>
  <c r="J104"/>
  <c r="M104" s="1"/>
  <c r="N104" s="1"/>
  <c r="J105"/>
  <c r="L106"/>
  <c r="N97"/>
  <c r="N81"/>
  <c r="N71"/>
  <c r="N67"/>
  <c r="N63"/>
  <c r="N55"/>
  <c r="N51"/>
  <c r="N47"/>
  <c r="N43"/>
  <c r="N39"/>
  <c r="N35"/>
  <c r="N31"/>
  <c r="N27"/>
  <c r="N23"/>
  <c r="N19"/>
  <c r="D22" i="33"/>
  <c r="E22"/>
  <c r="D21"/>
  <c r="E21"/>
  <c r="D20"/>
  <c r="K20"/>
  <c r="D14"/>
  <c r="K14"/>
  <c r="D19"/>
  <c r="E19"/>
  <c r="D40"/>
  <c r="E40"/>
  <c r="D38"/>
  <c r="K38"/>
  <c r="D13"/>
  <c r="K13" s="1"/>
  <c r="D12"/>
  <c r="E12" s="1"/>
  <c r="D17"/>
  <c r="D16"/>
  <c r="D18"/>
  <c r="D15"/>
  <c r="K15" s="1"/>
  <c r="D23"/>
  <c r="K23" s="1"/>
  <c r="D24"/>
  <c r="D27"/>
  <c r="D36"/>
  <c r="E36" s="1"/>
  <c r="D37"/>
  <c r="E37" s="1"/>
  <c r="D28"/>
  <c r="K40"/>
  <c r="D29"/>
  <c r="K29"/>
  <c r="D39"/>
  <c r="E39"/>
  <c r="D35"/>
  <c r="K35"/>
  <c r="E38"/>
  <c r="D30"/>
  <c r="D26"/>
  <c r="K26" s="1"/>
  <c r="D31"/>
  <c r="K31" s="1"/>
  <c r="D42"/>
  <c r="E42"/>
  <c r="K42"/>
  <c r="E29"/>
  <c r="D33"/>
  <c r="K39"/>
  <c r="E31"/>
  <c r="K33"/>
  <c r="E33"/>
  <c r="E20"/>
  <c r="I47" i="37"/>
  <c r="E15" i="33"/>
  <c r="K22"/>
  <c r="K37"/>
  <c r="K106" i="18"/>
  <c r="E47" i="37"/>
  <c r="G47"/>
  <c r="K21" i="33"/>
  <c r="J35" i="37"/>
  <c r="K12" i="33"/>
  <c r="J17" i="37"/>
  <c r="J41"/>
  <c r="E35" i="33"/>
  <c r="E14"/>
  <c r="E23"/>
  <c r="K19"/>
  <c r="K43"/>
  <c r="A7" s="1"/>
  <c r="E41" i="54" l="1"/>
  <c r="E40"/>
  <c r="E13" i="33"/>
  <c r="E17" i="54"/>
  <c r="N106" i="18"/>
  <c r="K17" i="33"/>
  <c r="E17"/>
  <c r="E30"/>
  <c r="K30"/>
  <c r="K27"/>
  <c r="E27"/>
  <c r="K18"/>
  <c r="E18"/>
  <c r="J106" i="18"/>
  <c r="M92"/>
  <c r="N92" s="1"/>
  <c r="E26" i="33"/>
  <c r="K36"/>
  <c r="K28"/>
  <c r="E28"/>
  <c r="E24"/>
  <c r="K24"/>
  <c r="K16"/>
  <c r="E16"/>
  <c r="D47" i="37"/>
  <c r="J47" s="1"/>
  <c r="K3" s="1"/>
  <c r="E22" i="54"/>
  <c r="E39"/>
  <c r="E52"/>
  <c r="E76"/>
  <c r="K75"/>
  <c r="K80"/>
  <c r="K81"/>
  <c r="E82"/>
  <c r="K84"/>
  <c r="E83"/>
  <c r="E71"/>
  <c r="K65"/>
  <c r="E66"/>
  <c r="E67"/>
  <c r="K64"/>
  <c r="K79"/>
  <c r="E78"/>
  <c r="K77"/>
  <c r="E72"/>
  <c r="E70"/>
  <c r="K74"/>
  <c r="E73"/>
  <c r="E25"/>
  <c r="K24"/>
  <c r="K23"/>
  <c r="E21"/>
  <c r="K19"/>
  <c r="K37"/>
  <c r="E36"/>
  <c r="K68"/>
  <c r="K62"/>
  <c r="E61"/>
  <c r="E57"/>
  <c r="E60"/>
  <c r="E59"/>
  <c r="E56"/>
  <c r="K55"/>
  <c r="K54"/>
  <c r="K63"/>
  <c r="K58"/>
  <c r="E49"/>
  <c r="E46"/>
  <c r="E50"/>
  <c r="E48"/>
  <c r="K45"/>
  <c r="E47"/>
  <c r="K44"/>
  <c r="K42"/>
  <c r="E38"/>
  <c r="E34"/>
  <c r="E33"/>
  <c r="E32"/>
  <c r="E31"/>
  <c r="K29"/>
  <c r="E28"/>
  <c r="K27"/>
  <c r="E86"/>
  <c r="K87"/>
  <c r="K88"/>
  <c r="K18"/>
  <c r="E16"/>
  <c r="K15"/>
  <c r="K14"/>
  <c r="E13"/>
  <c r="E12"/>
  <c r="K89" l="1"/>
  <c r="A7" s="1"/>
</calcChain>
</file>

<file path=xl/sharedStrings.xml><?xml version="1.0" encoding="utf-8"?>
<sst xmlns="http://schemas.openxmlformats.org/spreadsheetml/2006/main" count="626" uniqueCount="459">
  <si>
    <t>Budget Categories</t>
  </si>
  <si>
    <t>Salaries and Benefits</t>
  </si>
  <si>
    <t>Supplies and Materials</t>
  </si>
  <si>
    <t>Contracted Professional Services</t>
  </si>
  <si>
    <t>Equipment</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</si>
  <si>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</si>
  <si>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</si>
  <si>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</si>
  <si>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</si>
  <si>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</si>
  <si>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Assurances: General Education Provisions Act</t>
  </si>
  <si>
    <r>
      <t xml:space="preserve">ADMINISTRATIVE COSTS
</t>
    </r>
    <r>
      <rPr>
        <sz val="10"/>
        <rFont val="Calibri"/>
        <family val="2"/>
      </rPr>
      <t xml:space="preserve">The activities concerned with establishing and administering policy for operating the LEA or with handling the overall administrative responsibilities for a school and program.
</t>
    </r>
  </si>
  <si>
    <t>(B) in developing plans for construction, due consideration will be given to excellence of architecture and design and to compliance with standards prescribed by the Secretary under section 794 of title 29 in order to ensure that facilities constructed with the use of Federal funds are accessible to and usable by individuals with disabilities.</t>
  </si>
  <si>
    <t>Assurance #10</t>
  </si>
  <si>
    <t>Assurance #11</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</si>
  <si>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</si>
  <si>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</si>
  <si>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Rental of Administrative Equipment</t>
  </si>
  <si>
    <t>Auditors, Lawyers, Accountants, Admin Staff Trainers</t>
  </si>
  <si>
    <t>Maintenance, Security, Cooks</t>
  </si>
  <si>
    <t>General Supplies</t>
  </si>
  <si>
    <t>Utility Services, Cleaning Services, Repair and Maintenance Services, Rentals, Other Property Services</t>
  </si>
  <si>
    <t>Other Contracted Services</t>
  </si>
  <si>
    <t>Bus drivers</t>
  </si>
  <si>
    <t>Rental of Equipment and Vehicles</t>
  </si>
  <si>
    <t>Salaries</t>
  </si>
  <si>
    <t>Rents and Utilities</t>
  </si>
  <si>
    <t>Contracts</t>
  </si>
  <si>
    <t>Instruction</t>
  </si>
  <si>
    <t>Support Services</t>
  </si>
  <si>
    <t>Operations and Maintenance</t>
  </si>
  <si>
    <t>Transportation</t>
  </si>
  <si>
    <t>Yes</t>
  </si>
  <si>
    <t>No</t>
  </si>
  <si>
    <t>X</t>
  </si>
  <si>
    <t>DIRECT COSTS</t>
  </si>
  <si>
    <t>The LEA will use such fiscal control and fund accounting procedures as will ensure proper disbursement of, and accounting for, federal funds allocated to the applicant under ESEA Section 1003(a), as set forth in all applicable federal and state laws and regulations.</t>
  </si>
  <si>
    <t>Contracted Teachers or Substitute Teachers (those that are not an official employee)</t>
  </si>
  <si>
    <t>Machinery, Furniture, Fixtures, Technology-related Hardware</t>
  </si>
  <si>
    <t>Dues and Fees, Reimbursement of Tuition, Teacher Aide Education, Travel Costs, Non-Payroll Taxes, Miscellaneous</t>
  </si>
  <si>
    <t>Tutors, Librarians, Counselors, Audiovisual, Curriculum Consultants, Program Evaluators,  Psychologists, Social Workers, Nurses, Attendance Personnel, Record Clerks,  Instructional Staff Trainers, Chief Academic Officer, Dean of Students</t>
  </si>
  <si>
    <t>General Supplies, Energy, Books, Library Books, Perodicals, Testing Materials</t>
  </si>
  <si>
    <t>Rental of Support Services Equipment</t>
  </si>
  <si>
    <t>OTHER</t>
  </si>
  <si>
    <t>Definitions and Examples for Each Program Category and Budget Category</t>
  </si>
  <si>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</si>
  <si>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Restructuring Year 1</t>
  </si>
  <si>
    <t>Restructuring Year 2</t>
  </si>
  <si>
    <t>Other</t>
  </si>
  <si>
    <t>Narrative of Proposed Plan for the Use of ARRA FFY 2009 ESEA Section 1003(a) School Improvement Funds</t>
  </si>
  <si>
    <t>Annual 1003(a) Funds</t>
  </si>
  <si>
    <t>ARRA 1003(a) Funds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</si>
  <si>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</si>
  <si>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
        <rFont val="Calibri"/>
        <family val="2"/>
      </rPr>
      <t>Those activities concerned with conveying students to and from school as part of the School Choice requirements for schools in School Improvement.</t>
    </r>
  </si>
  <si>
    <t xml:space="preserve">Fixed Property Costs </t>
  </si>
  <si>
    <t xml:space="preserve">Other                          </t>
  </si>
  <si>
    <t>The Local Education Agency (LEA) hereby assures the State Education Agency (SEA) that:</t>
  </si>
  <si>
    <t>Main Telephone Number of Local Educational Agency</t>
  </si>
  <si>
    <t xml:space="preserve">(A) the project is not inconsistent with overall State plans for the construction of school facilities, where this applies to the LEA, and </t>
  </si>
  <si>
    <t>General Supplies, Books, Periodicals</t>
  </si>
  <si>
    <t>LEA Name</t>
  </si>
  <si>
    <t>The Local Educational Agency (LEA) hereby assures the State Education Agency (SEA) that for the ESEA Section 1003(a) School Improvement program described in this application:</t>
  </si>
  <si>
    <t>The program will be administered in accordance with all applicable statutes, regulations, program plans, and applications.</t>
  </si>
  <si>
    <t xml:space="preserve">The LEA will submit to OSSE any LEA and campus information that OSSE or the U.S. Department of Education may request for reporting and evaluation purposes in a timely and accurate manner. </t>
  </si>
  <si>
    <t>Assurances: ESEA Section 1003(a) School Improvement Funds</t>
  </si>
  <si>
    <t>The LEA will track and account for each source of ESEA Section 1003(a) funds -- including  FFY 2008 funds, annual FFY 2009 funds, and ARRA FFY 2009 funds -- separately from each other and from all other funds.</t>
  </si>
  <si>
    <t xml:space="preserve">The LEA acknowledges and agrees that the completion of this application, or the approval to fund an application, will not be deemed to be a binding obligation of the OSSE until such time as the Grant Award Notification (GAN) is delivered to the applicant.  </t>
  </si>
  <si>
    <t>The LEA recognizes that SEA approval of an application does not relieve the LEA of its responsibility to comply with all applicable requirements.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</si>
  <si>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</si>
  <si>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LEA will comply with civil rights laws that prohibit discrimination based on race, color, national origin, religion, sex, disability, and age (available at http://www.ed.gov/policy/gen/leg/recovery/notices/civil-rights.html).</t>
  </si>
  <si>
    <t>Assurance #12</t>
  </si>
  <si>
    <t>Assurance #13</t>
  </si>
  <si>
    <t>Assurance #14</t>
  </si>
  <si>
    <t>Assurance #15</t>
  </si>
  <si>
    <t>Assurance #16</t>
  </si>
  <si>
    <t>Name of School or Campus</t>
  </si>
  <si>
    <t>Grades Served by this                                                                    School or Campus</t>
  </si>
  <si>
    <t>School Improvement Year 1</t>
  </si>
  <si>
    <t>School Improvement Year 2</t>
  </si>
  <si>
    <t>Corrective Action</t>
  </si>
  <si>
    <t>Applicant Information and Certification (Worksheet/Tab 1)</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</si>
  <si>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</si>
  <si>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</si>
  <si>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ARRA FFY 2009 allocation listed</t>
  </si>
  <si>
    <t>Annual FFY 2009 allocation listed</t>
  </si>
  <si>
    <t>Title of individual certifying application provided</t>
  </si>
  <si>
    <t>Name of individual certifying application provided</t>
  </si>
  <si>
    <t>• Increasing the number and percentage of students who score proficient in reading/language arts and mathematics, as measured by the DC CAS, in schools receiving school improvement funds;</t>
  </si>
  <si>
    <t>• Increasing the number of campuses making adequate yearly progress and moving out of improvement status; and</t>
  </si>
  <si>
    <t>• Using data and assessments to inform decisions on the use of these funds and create a system that provides continuous feedback and improvement.</t>
  </si>
  <si>
    <t>Administration</t>
  </si>
  <si>
    <t>Operations</t>
  </si>
  <si>
    <t>For each of the assurances listed below, check the gray box to indicate that, as the authorized representative of the agency receiving these funds, you have read and agree with the assurance.</t>
  </si>
  <si>
    <t>Assurance #1</t>
  </si>
  <si>
    <t>Assurance #2</t>
  </si>
  <si>
    <t>Assurance #4</t>
  </si>
  <si>
    <t>Assurance #3</t>
  </si>
  <si>
    <t>Assurance #5</t>
  </si>
  <si>
    <t>Assurance #6</t>
  </si>
  <si>
    <t>Assurance #7</t>
  </si>
  <si>
    <t>Assurance #8</t>
  </si>
  <si>
    <t>Assurance #9</t>
  </si>
  <si>
    <t>List of Schools or Campuses Served with Section 1003(a) School Improvement Funds</t>
  </si>
  <si>
    <t>Legal name of LEA provided</t>
  </si>
  <si>
    <t>Mailing address of LEA provided</t>
  </si>
  <si>
    <t>Main telephone number of LEA provided</t>
  </si>
  <si>
    <t>DUNS number provided</t>
  </si>
  <si>
    <t>Name of 1003(a) coordinator provided</t>
  </si>
  <si>
    <t>Title of 1003(a) coordinator provided</t>
  </si>
  <si>
    <t>Email address of 1003(a) coordinator provided</t>
  </si>
  <si>
    <t>Telephone number of 1003(a) coordinator provided</t>
  </si>
  <si>
    <t>CCR registration confirmed by answering "Yes"</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</si>
  <si>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The OSSE will not accept an application which fails this validation</t>
    </r>
    <r>
      <rPr>
        <b/>
        <sz val="11"/>
        <rFont val="Calibri"/>
        <family val="2"/>
      </rPr>
      <t>.                                          Successful validation does NOT imply that the application meets all requirements for approval or that the application will be approved.</t>
    </r>
  </si>
  <si>
    <t>Validated?</t>
  </si>
  <si>
    <t>Required Component</t>
  </si>
  <si>
    <t>Steps Required for the Application to be Validated</t>
  </si>
  <si>
    <t>Provide a description of the data and assessments that the LEA and schools/campuses used to diagnose their improvement needs and                                                                                                                                                                                                           will use to assess the effectiveness of the proposed improvement initiatives.  If this is different at different schools/campuses, those differences must be reflected here.</t>
  </si>
  <si>
    <t>Validation of Application's Readiness for Submission</t>
  </si>
  <si>
    <t>Both Annual and ARRA</t>
  </si>
  <si>
    <t>Part 1: Data Used to Diagnose and Assess</t>
  </si>
  <si>
    <t>Part 2: School Improvement Strategies/Initiatives</t>
  </si>
  <si>
    <t>School Improvement Implementation Strategies:</t>
  </si>
  <si>
    <t>Part 3: Support for Selected Strategies</t>
  </si>
  <si>
    <t>IMPORTANT NOTE: This table is provided as a guide of the general scope of potential expenditures only.  As this represents an attempt to categorize a broad scope of costs, it does not imply that all listed examples are allowable expenditures for any particular grant program.  OSSE's approval of a budget does not indicate that particular expenditures contained in the budget are allowable.  Allowability is a fact specific analysis, and it is the responsibility of the LEA to ensure its costs are allowable.  OSSE will monitor costs charged to federal programs through a variety of mechanisms, and costs found to be unallowable will be disallowed and may be required to be repaid.</t>
  </si>
  <si>
    <t>Instructions for Completing the 1003(a) Application</t>
  </si>
  <si>
    <t>Tab 1: Provide all of the information requested on this tab.  Then, a board member or designee of a board member must sign after reading the certification statement.  Additionally, charter LEAs must receive signed authorization from the DC Public Charter School Board prior to submitting the application to the OSSE.</t>
  </si>
  <si>
    <r>
      <rPr>
        <u/>
        <sz val="11"/>
        <rFont val="Calibri"/>
        <family val="2"/>
      </rPr>
      <t>Implementation Strategy 2.3</t>
    </r>
    <r>
      <rPr>
        <sz val="11"/>
        <rFont val="Calibri"/>
        <family val="2"/>
      </rPr>
      <t>: Create partnerships among other entities for the purpose of delivering technical assistance, professional development, and management advice.  LEAs, campuses, and other entities would benefit from a collaborative effort of consultation and service delivery.</t>
    </r>
  </si>
  <si>
    <r>
      <rPr>
        <u/>
        <sz val="11"/>
        <rFont val="Calibri"/>
        <family val="2"/>
      </rPr>
      <t>Implementation Strategy 2.4</t>
    </r>
    <r>
      <rPr>
        <sz val="11"/>
        <rFont val="Calibri"/>
        <family val="2"/>
      </rPr>
      <t>: Provide professional development to enhance the capacity of school support team members and other technical assistance providers that is informed by student achievement and other outcome-related measures.</t>
    </r>
  </si>
  <si>
    <r>
      <rPr>
        <b/>
        <sz val="10"/>
        <rFont val="Calibri"/>
        <family val="2"/>
      </rPr>
      <t>Reason for Improvement Status of this School or Campus</t>
    </r>
    <r>
      <rPr>
        <sz val="10"/>
        <rFont val="Calibri"/>
        <family val="2"/>
      </rPr>
      <t xml:space="preserve">                                                                                                                                                 (based on DC-CAS data and AYP status)                                                                                                                               --------------------------------------------------                                                                                                                                                                            </t>
    </r>
    <r>
      <rPr>
        <b/>
        <sz val="10"/>
        <rFont val="Calibri"/>
        <family val="2"/>
      </rPr>
      <t xml:space="preserve">Include </t>
    </r>
    <r>
      <rPr>
        <b/>
        <u/>
        <sz val="10"/>
        <rFont val="Calibri"/>
        <family val="2"/>
      </rPr>
      <t>comprehensive</t>
    </r>
    <r>
      <rPr>
        <b/>
        <sz val="10"/>
        <rFont val="Calibri"/>
        <family val="2"/>
      </rPr>
      <t xml:space="preserve"> information about (1) content area/s in which Annual Measurable Objectives (AMOs) were not met, (2) subgroups that did not meet AMOs, and (3) the number of consecutive years AMOs have not been met.</t>
    </r>
    <r>
      <rPr>
        <sz val="10"/>
        <rFont val="Calibri"/>
        <family val="2"/>
      </rPr>
      <t xml:space="preserve">                           </t>
    </r>
  </si>
  <si>
    <t>On the lines below, list each school/campus in your LEA that will be receiving Section 1003(a) School Improvement Funds included in this application and provide all requested information.</t>
  </si>
  <si>
    <t>Fully Funded</t>
  </si>
  <si>
    <t>Partially Funded</t>
  </si>
  <si>
    <t>Not Funded</t>
  </si>
  <si>
    <t>All ESEA Section 1003(a) school improvement funds will be used only to carry out activities at Title I schools identified by the OSSE for school improvement, corrective action, or restructuring under ESEA Section 1116.</t>
  </si>
  <si>
    <r>
      <rPr>
        <u/>
        <sz val="11"/>
        <rFont val="Calibri"/>
        <family val="2"/>
      </rPr>
      <t>Implementation Strategy 2.1</t>
    </r>
    <r>
      <rPr>
        <sz val="11"/>
        <rFont val="Calibri"/>
        <family val="2"/>
      </rPr>
      <t>: Provide customized technical assistance and/or professional development that is designed to build the capacity of LEA and school staff to improve campuses and is informed by student achievement and other outcome-related measures.  Campuses in improvement need individualized assistance to best meet the needs of each school.  Individual needs may include analysis of data regarding problems with classroom instruction, professional development, and parental involvement; identification and implementation of high-quality strategies supported in the school improvement plan; and analysis of budgets and resources to augment reform efforts.</t>
    </r>
  </si>
  <si>
    <r>
      <rPr>
        <u/>
        <sz val="11"/>
        <rFont val="Calibri"/>
        <family val="2"/>
      </rPr>
      <t>Implementation Strategy 2.2</t>
    </r>
    <r>
      <rPr>
        <sz val="11"/>
        <rFont val="Calibri"/>
        <family val="2"/>
      </rPr>
      <t>: Use up-to-date research-based strategies or practices to change instructional practice to address the academic achievement problems that caused the campus to be identified for improvement, corrective action, or restructuring.  LEAs must help the campus choose these effective instructional strategies that are grounded in research and ensure that the school staff receives high-quality professional development relevant to their implementation.</t>
    </r>
  </si>
  <si>
    <t>All ESEA Section 1003(a) school improvement funds will be used only to supplement and not supplant federal, state, and local funds                                                         the LEA would otherwise receive.</t>
  </si>
  <si>
    <t>The LEA will retain all records of the financial transactions and accounts relating to the proposed project for a period of five years                                               after the termination of the grant agreement and shall make such records available for inspection and audit as necessary.</t>
  </si>
  <si>
    <t>The LEA will cooperate in carrying out any evaluation of its ESEA Section 1003(a) program conducted by or for OSSE, the U.S.                                                                  Department of Education, or other federal or state officials.</t>
  </si>
  <si>
    <r>
      <rPr>
        <u/>
        <sz val="11"/>
        <rFont val="Calibri"/>
        <family val="2"/>
      </rPr>
      <t>Implementation Strategy 2.5</t>
    </r>
    <r>
      <rPr>
        <sz val="11"/>
        <rFont val="Calibri"/>
        <family val="2"/>
      </rPr>
      <t xml:space="preserve">: Implement </t>
    </r>
    <r>
      <rPr>
        <u/>
        <sz val="11"/>
        <rFont val="Calibri"/>
        <family val="2"/>
      </rPr>
      <t>other</t>
    </r>
    <r>
      <rPr>
        <sz val="11"/>
        <rFont val="Calibri"/>
        <family val="2"/>
      </rPr>
      <t xml:space="preserve"> strategies determined by the LEA, and approved by OSSE, for which data indicate the strategy is likely to result in improved teaching and learning in schools identified for improvement, corrective action, or restructuring.  LEAs have the flexibility to propose additional strategies specific to a unique need or to address areas not directly covered in the above items.  OSSE retains approval authority.</t>
    </r>
  </si>
  <si>
    <t>Explain how your selected strategies and initiatives will improve student achievement, address the specific academic issues that caused school/s or campus/es to be identified for improvement (including addressing the needs of particular subgroups of students), and propel progress towards the following measurable outcomes:</t>
  </si>
  <si>
    <t>The control of funds provided under each program, and title to property acquired with those funds, will be in a public agency and that a public agency will administer those funds and property.</t>
  </si>
  <si>
    <t>It will use fiscal control and accounting procedures that will ensure proper disbursement of, and accounting for, federal funds paid to that agency under each program.</t>
  </si>
  <si>
    <t>It will make reports to the OSSE as necessary to enable the OSSE to perform its duties and it will maintain and provide the OSSE access to the records required under section 1232F of the General Education Provisions Act.</t>
  </si>
  <si>
    <t>It will provide reasonable opportunities for the participation by teachers, parents, and other interested agencies, organizations, and individuals in the planning for and operation of each program.</t>
  </si>
  <si>
    <t>Any application, evaluation, periodic program plan or report relating to each program will be made readily available to parents and other members of the general public.</t>
  </si>
  <si>
    <t>In the case of any project involving construction—</t>
  </si>
  <si>
    <t xml:space="preserve">The LEA must receive prior written approval from the Office of the State Superintendent of Education (OSSE) before implementing any                                           project changes with respect to the purposes for which the proposed funds are awarded.
determined by the Secretary of Labor in accordance with subchapter IV of chapter 31 of
title 40, United States Code. 
contractors and subcontractors on projects funded with ARRA funds shall be paid wages
at rates not less than those prevailing on projects of a character similar in the locality as
determined by the Secretary of Labor in accordance with subchapter IV of chapter 31 of
title 40, United States Code.
</t>
  </si>
  <si>
    <t>Each campus identified for improvement status under ESEA Section 1116(b) has developed a school improvement plan, which is                                   maintained on-site and will be available to the OSSE upon request, that is compliant with all requirements under ESEA Section 1116(b)(3).</t>
  </si>
  <si>
    <t xml:space="preserve">None of the funds expended under any applicable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</si>
  <si>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It will include in its application (below) a description of the steps the subgrantee proposes to take to ensure equitable access to, and participation in, its federally-assisted program for students, teachers, and other program beneficiaries with special needs, as required by Section 427 of the General Education Provisions Act (GEPA).  The statute highlights six types of barriers that can impede equitable access or participation: gender, race, national origin, color, disability, and age.</t>
  </si>
  <si>
    <t>The LEA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</si>
  <si>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</si>
  <si>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It will administer each program covered by the application in accordance with all applicable statutes, regulations, program plans, and applications.</t>
  </si>
  <si>
    <t>Steps to Ensure Equitable Access and Participation: Meeting the Requirement of the General Education Provisions Act, Section 427                                                                                                                                                                                                                                                                                                                     If not embedded in the narrative portions of this application (tabs 6 and 9), provide a description of how the LEA will comply with the requirements of Section 427 of GEPA, given the specific planned uses of funds.  If this requirement is satisfied through statements embedded in the narrative portions of the application, please state so below.                                      (For additional guidance, see http://www.ed.gov/fund/grant/apply/appforms/gepa427.doc.)</t>
  </si>
  <si>
    <t>Narrative of Proposed Plan for the Use of  ANNUAL FFY 2009 ESEA Section 1003(a) School Improvement Funds</t>
  </si>
  <si>
    <t>Budget for Proposed Plan for the Use of ANNUAL FFY 2010 ESEA Section 1003(a) School Improvement Funds</t>
  </si>
  <si>
    <t>Respond to the questions below in the fields provided and provide a detailed narrative of how each campus that is in school improvement, corrective action, and/or restructuring will be using Annual  FFY 2009 ESEA Section 1003(a) funds.  ALL FIVE PARTS ARE REQUIRED.
A separate section of the application requires a narrative of the proposed plan for the use of ARRA FFY 2009 or Annual FFY10 ESEA Section 1003(a) school improvement funds; do not include a description of those proposed uses in this section.</t>
  </si>
  <si>
    <t>It has adopted effective procedures for acquiring and disseminating to teachers and administrators participating in each program significant information from educational research, demonstrations, and similar projects, and for adopting, where appropriate, promising educational practices developed through such projects.</t>
  </si>
  <si>
    <t>Respond to the questions below in the fields provided and provide a detailed narrative of how each campus that is in school improvement, corrective action, and/or restructuring will be using ESEA Section 1003(a) funds made available under the ARRA.  ALL FOUR PARTS ARE REQUIRED.
A separate section of the application requires a narrative of the proposed plan for the use of Annual FFY 2009and FFY 2010 ESEA Section 1003(a) school improvement funds; do not include a description of those proposed uses in this section.</t>
  </si>
  <si>
    <t xml:space="preserve">Provide a detailed statement below to describe how the LEA will obligate 100% of its annual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</si>
  <si>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Fixed Property Costs</t>
  </si>
  <si>
    <t>Contractual Services</t>
  </si>
  <si>
    <t xml:space="preserve">Other  </t>
  </si>
  <si>
    <t>Total of All Budget Categories</t>
  </si>
  <si>
    <t>Student Transportation</t>
  </si>
  <si>
    <t>TOTAL OF ALL PROGRAM CATEGORIES</t>
  </si>
  <si>
    <t>Tabs 2-3: Read each assurance carefully and select the "X" in the gray box to indicate that the LEA agrees to abide by the assurance.  Tab 3 also requires a statement from the LEA to meet the requirements of Section 427 of the General Education Provisions Act (GEPA).</t>
  </si>
  <si>
    <t>Tab 4: List each school or campus identified for improvement, corrective action, or restructuring to be served with 1003(a) funds and provide all of the information requested in the chart for each of those schools/campuses.</t>
  </si>
  <si>
    <t>Tab 5: Complete Tab 5 in conjunction with Tabs 6 and 7 to ensure the narrative and budget are aligned.  Use this tab to describe the strategies or initiatives the LEA proposes to fund with Annual  FFY 2009 ESEA Section 1003(a) school improvement funds.  A narrative response to each of the guiding questions is required.</t>
  </si>
  <si>
    <t xml:space="preserve">Tab 6: Complete Tab 6 in conjunction with Tabs 5 and 7 to ensure the narrative and budget are aligned.  Use this tab to provide an explanation of the amounts listed in each category of the budget (Tab 7), making direct links between those amounts and the strategies or initiatives described in the narrative (Tab 5).   This should be directly linked to the narrative responses provided in Tab 5.  </t>
  </si>
  <si>
    <t>Tab 8: Complete Tab 8 in conjunction with Tabs 9 and 10 to ensure the narrative and budget are aligned.  Use this tab to describe the strategies or initiatives the LEA proposes to fund with ARRA FFY 2009 ESEA Section 1003(a) school improvement funds.  A narrative response to each of the guiding questions is required.</t>
  </si>
  <si>
    <t xml:space="preserve">Tab 9: Complete Tab 9 in conjunction with Tabs 8 and 10 to ensure the narrative and budget are aligned.  Use this tab to provide an explanation of the amounts listed in each category of the budget (Tab 10), making direct links between those amounts and the strategies or initiatives described in the narrative (Tab 8).    This should be directly linked to the narrative responses provided in Tab 10.  </t>
  </si>
  <si>
    <t>Tabs 14-16: These tabs are for reference; they do not require any LEA input.</t>
  </si>
  <si>
    <t>Validation Tab: After completing Tabs 1 through 13, the LEA must click the Validation Tab to determine whether the application is complete and ready to submit to the OSSE.  Part 1, the Validation Summary, shows whether the application is ready for submission.  If the application is not ready for submission, the Validation tab will give specific information about what must be added or revised prior to submission (see "Steps Required for Application to be Validated").  If an application is submitted that has not been succesfully validated, the OSSE will not accept the application.</t>
  </si>
  <si>
    <t>Tab 11: Complete Tab 11 in conjunction with Tabs 12 and 13 to ensure the narrative and budget are aligned.  Use this tab to describe the strategies or initiatives the LEA proposes to fund with Annual FFY 2010 ESEA Section 1003(a) school improvement funds.  A narrative response to each of the guiding questions is required.</t>
  </si>
  <si>
    <t xml:space="preserve">Tab 12: Complete Tab 12 in conjunction with Tabs 11 and 13 to ensure the narrative and budget are aligned.  Use this tab to provide an explanation of the amounts listed in each category of the budget (Tab 13), making direct links between those amounts and the strategies or initiatives described in the narrative (Tab 11).   This should be directly linked to the narrative responses provided in Tab 11.  </t>
  </si>
  <si>
    <t xml:space="preserve"> Program Budget Alignment</t>
  </si>
  <si>
    <t>Budget Explanations for Proposed Plan for the Use of Annual FFY 2009 ESEA Section 1003(a) School Improvement Funds (Worksheet/Tab 6)</t>
  </si>
  <si>
    <t>Budget Explanations for Proposed Plan for the Use of ARRA FFY 2009 ESEA Section 1003(a) School Improvement Funds (Worksheet/Tab 9)</t>
  </si>
  <si>
    <t>Budget for Proposed Plan for the Use of ARRA FFY 2009 ESEA Section 1003(a) School Improvement Funds (Worksheet/Tab 10)</t>
  </si>
  <si>
    <t>FFY 2009 ANNUAL AWARD</t>
  </si>
  <si>
    <t>Additional FFY 2009 Annual Award</t>
  </si>
  <si>
    <t>FFY 2009 ARRA AWARD</t>
  </si>
  <si>
    <t>Additional FFY 2009 ARRA Award</t>
  </si>
  <si>
    <t>Total Funds to Be Obligated by September 30, 2011</t>
  </si>
  <si>
    <t>FFY 2010 Annual Allocation</t>
  </si>
  <si>
    <t>Total Funds to Budget for in July 2011 Application</t>
  </si>
  <si>
    <t>Academy for Learning Through the Arts (ALTA) Public Charter School</t>
  </si>
  <si>
    <t>Arts and Technology Public Charter School</t>
  </si>
  <si>
    <t>Booker T. Washington Public Charter School</t>
  </si>
  <si>
    <t>Capital City Public Charter School</t>
  </si>
  <si>
    <t>Center City Public Charter School</t>
  </si>
  <si>
    <t>Cesar Chavez Public Charter School</t>
  </si>
  <si>
    <t>Children's Studio Public Charter School</t>
  </si>
  <si>
    <t>Community Academy Public Charter School</t>
  </si>
  <si>
    <t>DC Bilingual Public Charter School</t>
  </si>
  <si>
    <t>DC Preparatory Public Charter School</t>
  </si>
  <si>
    <t>District of Columbia Public Schools</t>
  </si>
  <si>
    <t>E.L. Haynes Public Charter School</t>
  </si>
  <si>
    <t>Elsie Whitlow Stokes Public Charter School</t>
  </si>
  <si>
    <t>Friendship Public Charter School</t>
  </si>
  <si>
    <t>Hope Community Public Charter School</t>
  </si>
  <si>
    <t>Hospitality Public Charter School</t>
  </si>
  <si>
    <t>Howard Road Academy Public Charter School</t>
  </si>
  <si>
    <t>Hyde Leadership Academy Public Charter School</t>
  </si>
  <si>
    <t>Ideal Academy Public Charter School</t>
  </si>
  <si>
    <t>Imagine Southeast Public Charter School</t>
  </si>
  <si>
    <t>Integrated Design &amp; Electronics Academy Public Charter School</t>
  </si>
  <si>
    <t>KIPP DC Public Charter School</t>
  </si>
  <si>
    <t>Mary McLeod Bethune Public Charter School</t>
  </si>
  <si>
    <t>Maya Angelou Public Charter School</t>
  </si>
  <si>
    <t>Meridian Public Charter School</t>
  </si>
  <si>
    <t>Options Public Charter School</t>
  </si>
  <si>
    <t>Paul Public Charter School</t>
  </si>
  <si>
    <t>Potomac Lighthouse Public Charter School</t>
  </si>
  <si>
    <t>School for the Arts in Learning (SAIL) Public Charter School</t>
  </si>
  <si>
    <t>Tree of Life Public Charter School</t>
  </si>
  <si>
    <t xml:space="preserve">Provide a detailed statement below to describe how the LEA will obligate 100% of its ARRA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</si>
  <si>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 xml:space="preserve">Submit BOTH the completed Excel workbook AND a signed, scanned copy of TAB 1                               to SIG.APP@dc.gov by 5:00 P.M. EST on Monday, August 15, 2011.                           </t>
  </si>
  <si>
    <t xml:space="preserve">                Late submissions (received on or after 5:01 P.M. EST of Monday August 15, 2011) will not be considered.                                                                                                                    Applications submitted without successful validation ("Validation" tab) will NOT be accepted.</t>
  </si>
  <si>
    <t xml:space="preserve">Submit BOTH the completed Excel workbook AND a signed, scanned copy of TAB 1                                                                          to SIG.APP@dc.gov by 5:00 P.M. EST on Monday, August 15, 2011.                           </t>
  </si>
  <si>
    <t>Tab 13: This tab will autopopulate based on the expenditures you enter into tab 12. If your total budget matches the allocationon tab 1, this tab will validate.</t>
  </si>
  <si>
    <t>Tab 10: This tab will autopopulate based on the expenditures you enter into tab 9. If your total budget matches the allocationon tab 1, this tab will validate.</t>
  </si>
  <si>
    <t>Tab 7: This tab will autopopulate based on the expenditures you enter into tab 6. If your total budget matches the allocationon tab 1, this tab will validate.</t>
  </si>
  <si>
    <t>Budget for Proposed Plan for the Use of Annual  FFY 2009 ESEA Section 1003(a) School Improvement Funds (Worksheet/Tab 7)</t>
  </si>
  <si>
    <r>
      <t xml:space="preserve">For at least one of the categories of school improvement strategies/initiatives listed below (Parts 2.1 through 2.6), list and describe the specific school improvement strategies and initiatives the LEA proposes to fund through ARRA FFY 2009 ESEA Section 1003(a) school improvement funds. </t>
    </r>
    <r>
      <rPr>
        <b/>
        <sz val="11"/>
        <rFont val="Calibri"/>
        <family val="2"/>
      </rPr>
      <t xml:space="preserve">  Each LEA may select the strategy or strategies it determines will be the most effective, based on data that reflect school/campus and student needs, in building LEA and school/campus capacity to improve student achievement and exit schools/campuses from improvement.</t>
    </r>
  </si>
  <si>
    <t xml:space="preserve">To receive ESEA Section 1003(a) school improvement funds, the proposed plans must implement one or more of the following strategies.  Each LEA may select the strategy or strategies it determines will be the most effective, based on data that reflect school/campus and student needs, in building LEA and school/campus capacity to improve student achievement and exit schools/campuses from improvement.  These funds must be used towards strengthening and leveraging the improvement strategies outlined in your school improvement plans, and they should address the targeted needs identified by your DC CAS results and additional academic indicators (attendance or graduation rate).  For each category of school improvement strategies/initiatives listed below , list and describe the specific school improvement strategies and initiatives the LEA proposes to fund through Annual FFY 2009 ESEA Section 1003(a) school improvement funds.  </t>
  </si>
  <si>
    <t>First Date of Obligation for 2009 Annual and ARRA funds</t>
  </si>
  <si>
    <t>Two Rivers Public Charter School</t>
  </si>
  <si>
    <t>Washington Math Science Technology Public Charter School</t>
  </si>
  <si>
    <t>William E. Doar Jr. Public Charter School</t>
  </si>
  <si>
    <t>TOTAL</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</si>
  <si>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</si>
  <si>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t>
  </si>
  <si>
    <t>xxxxxxxxxxx</t>
  </si>
  <si>
    <t>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</si>
  <si>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</si>
  <si>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</si>
  <si>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Part 4: Commitment to Obligate 100% of Annual FFY 2009 1003(a) School Improvement Funds by 09-30-11</t>
  </si>
  <si>
    <t>Part 4: Commitment to Obligate 100% of ARRA FFY 2009 1003(a) School Improvement Funds by 09-30-11</t>
  </si>
  <si>
    <r>
      <rPr>
        <b/>
        <sz val="10"/>
        <rFont val="Calibri"/>
        <family val="2"/>
      </rPr>
      <t xml:space="preserve">School Improvement Status of this   School or Campus FOR SCHOOL YEAR 2010-2011   </t>
    </r>
    <r>
      <rPr>
        <sz val="10"/>
        <rFont val="Calibri"/>
        <family val="2"/>
      </rPr>
      <t xml:space="preserve">                                      (select from drop-down menu)</t>
    </r>
  </si>
  <si>
    <t>First Date of Obligation for FFY10 Annual Funds</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</si>
  <si>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</si>
  <si>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</si>
  <si>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</si>
  <si>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</si>
  <si>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</si>
  <si>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</si>
  <si>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</si>
  <si>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</si>
  <si>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Email address of primary contact provided</t>
  </si>
  <si>
    <t>Telephone number of primary contact provided</t>
  </si>
  <si>
    <t>Parental Involvement</t>
  </si>
  <si>
    <r>
      <rPr>
        <b/>
        <sz val="14"/>
        <rFont val="Calibri"/>
        <family val="2"/>
      </rPr>
      <t>Background and Process</t>
    </r>
    <r>
      <rPr>
        <sz val="14"/>
        <rFont val="Calibri"/>
        <family val="2"/>
      </rPr>
      <t xml:space="preserve">
Title I, Section 1112 of No Child Left Behind requires Local Education Agencies (LEAs) to create and implement a Title I, LEA Plan.  The Title I, LEA Plan (Plan) describes the actions that LEAs will take to ensure that they meet Title I programmatic requirements. The LEA Plan can serve as a summary of all existing state and federal programs and establish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that have three or more campuses must submit an LEA plan to OSSE for approval.
</t>
    </r>
  </si>
  <si>
    <t>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</si>
  <si>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</si>
  <si>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</si>
  <si>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</si>
  <si>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</si>
  <si>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Date of Certification (input at the time of signature)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</si>
  <si>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</si>
  <si>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OSSE Use Only</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</si>
  <si>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</si>
  <si>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     I certify that all of the information contained in this application is true and accurate to the best of my knowledge.         
     Additionally, I certify that the LEA agrees to all assurances included in the application.         
     I have been authorized to file this application on behalf of the agency named above.</t>
  </si>
  <si>
    <t>Part 2: LEA Certification</t>
  </si>
  <si>
    <t>Full address of LEA provided</t>
  </si>
  <si>
    <t>Name of primary LEA contact provided</t>
  </si>
  <si>
    <t>Position title of primary LEA contact provided</t>
  </si>
  <si>
    <t>Email address of primary LEA contact provided</t>
  </si>
  <si>
    <t>Name of LEA Executive Director provided</t>
  </si>
  <si>
    <t>Email address of LEA Executive Director provided</t>
  </si>
  <si>
    <t>Name of additional LEA contact provided</t>
  </si>
  <si>
    <t>Position title of additional LEA contact provided</t>
  </si>
  <si>
    <t>Telephone number of additional contact provided</t>
  </si>
  <si>
    <t>Telephone number of LEA Executive Director provided</t>
  </si>
  <si>
    <t>Information and Certification (Worksheet/Tab 1)</t>
  </si>
  <si>
    <t>Assurances (Worksheet/Tab 2)</t>
  </si>
  <si>
    <t>Assurance 1</t>
  </si>
  <si>
    <t>Assurance 2</t>
  </si>
  <si>
    <t>Assurance 3</t>
  </si>
  <si>
    <t>Assurances: Title III, Part A Improvement Plan Addendum</t>
  </si>
  <si>
    <r>
      <rPr>
        <b/>
        <sz val="10"/>
        <rFont val="Calibri"/>
        <family val="2"/>
      </rPr>
      <t>English Language Proficiency (ELP) and State Content Standard</t>
    </r>
    <r>
      <rPr>
        <sz val="10"/>
        <rFont val="Calibri"/>
        <family val="2"/>
      </rPr>
      <t xml:space="preserve">s. Program addresses both (a) English language development in reading, writing, speaking, listening via the state adopted ELP standards and (b) State content standards; and
</t>
    </r>
  </si>
  <si>
    <t>IN GENERAL- Each Local Educational Agency (LEA) program for English Learners (EL) shall contain the following elements:</t>
  </si>
  <si>
    <r>
      <rPr>
        <b/>
        <sz val="10"/>
        <rFont val="Calibri"/>
        <family val="2"/>
      </rPr>
      <t>Collaboration with Stakeholders.</t>
    </r>
    <r>
      <rPr>
        <sz val="10"/>
        <rFont val="Calibri"/>
        <family val="2"/>
      </rPr>
      <t xml:space="preserve"> LEA works in consultation with teachers, researchers, school administrators, parents, and, where appropriate, other community organization such as institutes of higher education, education-related community groups, non-profits as the LEA develops and implements its Title III, Part A program.</t>
    </r>
  </si>
  <si>
    <t>Part 1: Local Educational Agency (LEA) Information</t>
  </si>
  <si>
    <t>Name of Primary LEA Contact for Title III, Part A Improvement Plan Addendum (IPA)</t>
  </si>
  <si>
    <t>Position Title of Primary LEA Contact for Title III, Part A IPA</t>
  </si>
  <si>
    <t>Email Address of Primary LEA Contact for Title III, Part A IPA</t>
  </si>
  <si>
    <t>Telephone Number of Primary LEA Contact for Title III, Part A IPA</t>
  </si>
  <si>
    <t>Name of Additional LEA Contact for Title III, Part A IPA</t>
  </si>
  <si>
    <t>Position Title of Additional LEA Contact for Title III, Part A IPA</t>
  </si>
  <si>
    <t>Email Address of Additional LEA Contact for Title III, Part A IPA</t>
  </si>
  <si>
    <t>Telephone Number of Additional LEA Contact for Title III, Part A IPA</t>
  </si>
  <si>
    <t>Name of Individual Certifying Title III, Part A IPA (Board Chairperson or Chancellor only)</t>
  </si>
  <si>
    <t>Title of Individual Certifying Title III, Part A IPA (Board Chairperson or Chancellor only)</t>
  </si>
  <si>
    <t>Signature of Individual Certifying Title III, Part A IPA</t>
  </si>
  <si>
    <t>Date Title III Improvement Plan Addendum (IPA) First Received:</t>
  </si>
  <si>
    <r>
      <rPr>
        <b/>
        <sz val="10"/>
        <rFont val="Calibri"/>
        <family val="2"/>
      </rPr>
      <t>Teacher English Fluency</t>
    </r>
    <r>
      <rPr>
        <sz val="10"/>
        <rFont val="Calibri"/>
        <family val="2"/>
      </rPr>
      <t>. Teachers involved in implementation of Title III, Part A program have demonstrated English fluency and fluency in other languages used for instruction;</t>
    </r>
  </si>
  <si>
    <t>Title III, Part A Improvement Plan Addendum</t>
  </si>
  <si>
    <t>Provide the information below.</t>
  </si>
  <si>
    <t>LEA's Bilingual Program(s)</t>
  </si>
  <si>
    <r>
      <rPr>
        <b/>
        <sz val="10"/>
        <rFont val="Calibri"/>
        <family val="2"/>
      </rPr>
      <t>ESL Pull-Out</t>
    </r>
    <r>
      <rPr>
        <sz val="10"/>
        <rFont val="Calibri"/>
        <family val="2"/>
      </rPr>
      <t>: ELLs are integrated in mainstream, English-only classrooms and pulled out for English language instruction in the context of the academic content.</t>
    </r>
  </si>
  <si>
    <r>
      <rPr>
        <b/>
        <sz val="10"/>
        <rFont val="Calibri"/>
        <family val="2"/>
      </rPr>
      <t>Two-Way Dual Language Immersion</t>
    </r>
    <r>
      <rPr>
        <sz val="10"/>
        <rFont val="Calibri"/>
        <family val="2"/>
      </rPr>
      <t>: ELLs and native English speakers receive academic content instruction in both the native language and English.</t>
    </r>
  </si>
  <si>
    <r>
      <t>Sheltered English Instruction</t>
    </r>
    <r>
      <rPr>
        <sz val="10"/>
        <rFont val="Calibri"/>
        <family val="2"/>
      </rPr>
      <t>: ELLs receive content instruction in English that incorporates objectives for English language development.</t>
    </r>
  </si>
  <si>
    <r>
      <t>Transitional Bilingual</t>
    </r>
    <r>
      <rPr>
        <sz val="10"/>
        <rFont val="Calibri"/>
        <family val="2"/>
      </rPr>
      <t xml:space="preserve">: ELLs from the same language background receive academic content instruction in their native language and are gradually transitioned </t>
    </r>
  </si>
  <si>
    <r>
      <t>Inclusion/Co-teaching</t>
    </r>
    <r>
      <rPr>
        <sz val="10"/>
        <rFont val="Calibri"/>
        <family val="2"/>
      </rPr>
      <t>:</t>
    </r>
    <r>
      <rPr>
        <b/>
        <sz val="10"/>
        <rFont val="Calibri"/>
        <family val="2"/>
      </rPr>
      <t xml:space="preserve"> </t>
    </r>
    <r>
      <rPr>
        <sz val="10"/>
        <rFont val="Calibri"/>
        <family val="2"/>
      </rPr>
      <t>ELLs receive integrated language and content instruction from ELL and general education teachers who co-teach in one classroom.</t>
    </r>
  </si>
  <si>
    <t>to English instruciton.</t>
  </si>
  <si>
    <t>Number of English Learners</t>
  </si>
  <si>
    <t>English Learners</t>
  </si>
  <si>
    <t>Number of Languages Spoken Other than English</t>
  </si>
  <si>
    <t>Title III, Part A Service Providers</t>
  </si>
  <si>
    <t>Number of ESL Teachers</t>
  </si>
  <si>
    <t>Number of Other EL Service Providers</t>
  </si>
  <si>
    <r>
      <rPr>
        <b/>
        <sz val="10"/>
        <color rgb="FFFF0000"/>
        <rFont val="Calibri"/>
        <family val="2"/>
      </rPr>
      <t>DCPS ONLY:</t>
    </r>
    <r>
      <rPr>
        <sz val="10"/>
        <rFont val="Calibri"/>
        <family val="2"/>
      </rPr>
      <t xml:space="preserve"> Number of Highly Qualified (HQ) ESL Teachers</t>
    </r>
  </si>
  <si>
    <t>I. LEA/CONSORTIUM PROFILE</t>
  </si>
  <si>
    <t>Complete applicable sections.</t>
  </si>
  <si>
    <t>AMAO 1</t>
  </si>
  <si>
    <t>AMAO 2</t>
  </si>
  <si>
    <t>AMAO 3</t>
  </si>
  <si>
    <t>Progress</t>
  </si>
  <si>
    <t>Attainment</t>
  </si>
  <si>
    <t>State Target</t>
  </si>
  <si>
    <t>(SY 2010 - 11)</t>
  </si>
  <si>
    <t>55% of students must make 0.6+ increase on ACCESS for ELs composite score</t>
  </si>
  <si>
    <t xml:space="preserve">14% of students must score of 5.0+ on ACCESS for ELs </t>
  </si>
  <si>
    <t>LEA/Consortium met AYP (70% Proficient) or safe harbor on DC CAS proficiency for the LEP/NEP subgroup</t>
  </si>
  <si>
    <t>Actual Performance</t>
  </si>
  <si>
    <t>Overall Analysis</t>
  </si>
  <si>
    <t>Analysis (Difference)</t>
  </si>
  <si>
    <t>II. ANALYSIS OF DATA: (A) Annual Measurable Acheivement Objectives (AMAOs)</t>
  </si>
  <si>
    <t>II. ANALYSIS OF DATA: (B) Current Program for English Learners (ELs)</t>
  </si>
  <si>
    <t>AMAO Alignment</t>
  </si>
  <si>
    <t>Expected Impact</t>
  </si>
  <si>
    <t>Accountability</t>
  </si>
  <si>
    <t>Progress Monitoring</t>
  </si>
  <si>
    <t>Identify applicable AMAO(s) that the activity is directly supporting or addressing. Provide a brief explanation.</t>
  </si>
  <si>
    <t>Describe how the activity is expected to improve student’s English proficiency and academic achievement.</t>
  </si>
  <si>
    <t>Identify the strengths of the activity.</t>
  </si>
  <si>
    <t>Strengths</t>
  </si>
  <si>
    <t>Area(s) of Concern</t>
  </si>
  <si>
    <t>Identify and describe the factors that prevented the LEA or consortium from achieving AMAO(s).</t>
  </si>
  <si>
    <t>III. ACTION PLAN</t>
  </si>
  <si>
    <t>Professional Development</t>
  </si>
  <si>
    <t>Provide the personnel who is(are) responsible for implementing the activity and the timeline to complete the activity.</t>
  </si>
  <si>
    <t>Explain how the activity will be monitored to ensure successful implementation.</t>
  </si>
  <si>
    <t>LEA Profile (Worksheet/Tab 3)</t>
  </si>
  <si>
    <t>LEA's Bilingual Program(s) - ESL Pullout</t>
  </si>
  <si>
    <t>LEA's Bilingual Program(s) - Two-Way Dual Language Immersion</t>
  </si>
  <si>
    <t>LEA's Bilingual Program(s) - Sheltered English Instruction</t>
  </si>
  <si>
    <t>LEA's Bilingual Program(s) - Inclusion/Co-teaching</t>
  </si>
  <si>
    <t>LEA's Bilingual Program(s) - Transitional Bilingual</t>
  </si>
  <si>
    <t>LEA's Bilingual Program(s) - Other</t>
  </si>
  <si>
    <t>English Learners - Number of English Learners</t>
  </si>
  <si>
    <t>English Learners - Number of Languages Spoken Other than English</t>
  </si>
  <si>
    <t>Title III, Part A Service Providers - Number of ESL Teachers</t>
  </si>
  <si>
    <t>Title III, Part A Service Providers - Number of Other EL Service Providers</t>
  </si>
  <si>
    <t>Title III, Part A Service Providers - DCPS ONLY: Number of Highly Qualified (HQ) ESL Teachers</t>
  </si>
  <si>
    <t>Analysis of Data - Part A (Worksheet/Tab 4)</t>
  </si>
  <si>
    <t>Actual Performance - AMAO 1, Progress</t>
  </si>
  <si>
    <t>Actual Performance - AMAO 2, Attainment</t>
  </si>
  <si>
    <t>Adequate Yearly Progress (AYP)</t>
  </si>
  <si>
    <t>Analysis (Difference) - AMAO 1, Progress</t>
  </si>
  <si>
    <t>Analysis (Difference) - AMAO 2, Attainment</t>
  </si>
  <si>
    <t>Actual Performance - AMAO 3, Adequate Yearly Progress (AYP)</t>
  </si>
  <si>
    <t>Analysis (Difference) - AMAO 3, Adequate Yearly Progress (AYP)</t>
  </si>
  <si>
    <t>Overall Analysis  - AMAO 1, Progress</t>
  </si>
  <si>
    <t>Overall Analysis  - AMAO 2, Attainment</t>
  </si>
  <si>
    <t>Overall Analysis  - AMAO 3, Adequate Yearly Progress (AYP)</t>
  </si>
  <si>
    <t>Analysis of Data - Part B (Worksheet/Tab 5)</t>
  </si>
  <si>
    <t>Instructional</t>
  </si>
  <si>
    <t>Educational Programs</t>
  </si>
  <si>
    <t>Educational Programs to Improve English Proficiency and Academic Achievement</t>
  </si>
  <si>
    <t>Instructional - Educational Programs</t>
  </si>
  <si>
    <t>Instructional - AMAO Alignment</t>
  </si>
  <si>
    <t>Instructional - Expected Impact</t>
  </si>
  <si>
    <t>Instructional - Area(s) of Concern</t>
  </si>
  <si>
    <t>Professional Development - Educational Programs</t>
  </si>
  <si>
    <t>Professional Development - AMAO Alignment</t>
  </si>
  <si>
    <t>Professional Development - Expected Impact</t>
  </si>
  <si>
    <t>Professional Development - Area(s) of Concern</t>
  </si>
  <si>
    <t>Parental Involvement - Educational Programs</t>
  </si>
  <si>
    <t>Parental Involvement - AMAO Alignment</t>
  </si>
  <si>
    <t>Parental Involvement - Expected Impact</t>
  </si>
  <si>
    <t>Parental Involvement- Area(s) of Concern</t>
  </si>
  <si>
    <t>Parental Involvement - Strengths</t>
  </si>
  <si>
    <t>Provide a brief description of the program or activity. Cite the scientific link or academic reference of the activity.</t>
  </si>
  <si>
    <t>Instructional - Accountability</t>
  </si>
  <si>
    <t>Instructional - Progress Monitoring</t>
  </si>
  <si>
    <t>Action Plan (Worksheet/Tab 6)</t>
  </si>
  <si>
    <t>Professional Development - Strengths</t>
  </si>
  <si>
    <t>Instructional - Strengths</t>
  </si>
  <si>
    <t>Professional Development - Accountability</t>
  </si>
  <si>
    <t>Parental Involvement - Accountability</t>
  </si>
  <si>
    <t>Professional Development - Progress Monitoring</t>
  </si>
  <si>
    <t>Parental Involvement - Progress Monitoring</t>
  </si>
  <si>
    <t xml:space="preserve">Title III, Section 3122(b) of Elementary and Secondary Education Act, No Child Left Behind holds eligible Local Educational Agencies (LEAs) accountable for meeting the annual measurable achievement objectives (AMAOs), including making adequate yearly progress for limited English proficient (LEP) children. If an LEA has failed to make progress toward meeting AMAO for 2 consecutive years, the LEA will be required to develop an improvement plan (IPA) to complement its existing Title III, Part A plan. 
The improvement plan shall specifically address the factors that prevented the LEA from achieving such objectives. In order to develop the addendum plan, the LEA should conduct an in-depth analysis that shall include a review of AMAO student achievement and outcome data, current English Learners (ELs) educational practices and programs, EL teacher professional development, and parent involvement. LEAs should then develop the IPA with input from teachers, researchers, school administrators, parents, and, where appropriate, other community organization such as institutes of higher education, education-related community groups, non-profits. The LEA should then identify and revise its original Title III, Part A Plan, as deemed necessary. All LEAs under this section must submit an addendum plan and revised Title III, Part A plan to OSSE for approval.
</t>
  </si>
  <si>
    <t>IV. NOTICE OF REVISIONS</t>
  </si>
  <si>
    <t>Title III, Plan A Revisions</t>
  </si>
  <si>
    <t>Notice of Revisions (Worksheet/Tab 7)</t>
  </si>
  <si>
    <t>Notice of Revisions - Instructional Programs</t>
  </si>
  <si>
    <t>Notice of Revisions - Professional Development</t>
  </si>
  <si>
    <t>Notice of Revisions - Parental Involvement</t>
  </si>
  <si>
    <r>
      <t>Other (</t>
    </r>
    <r>
      <rPr>
        <b/>
        <sz val="10"/>
        <color rgb="FFFF0000"/>
        <rFont val="Calibri"/>
        <family val="2"/>
      </rPr>
      <t>Please specify</t>
    </r>
    <r>
      <rPr>
        <b/>
        <sz val="10"/>
        <rFont val="Calibri"/>
        <family val="2"/>
      </rPr>
      <t>):</t>
    </r>
  </si>
  <si>
    <t>If applicable, identify any changes to current for English Learners. Otherwise, put "Not Applicable".</t>
  </si>
  <si>
    <t>LEA's Bilingual Program(s) - Other (Please specify)</t>
  </si>
  <si>
    <t>1200 First  Avenue, NE Washington DC, 20002</t>
  </si>
  <si>
    <t>202-442-5885</t>
  </si>
  <si>
    <t>Elba M Garcia</t>
  </si>
  <si>
    <t>Director, Office of Bilingual Education</t>
  </si>
  <si>
    <t>elba.garcia@dc.gov</t>
  </si>
  <si>
    <t>202-671-0750</t>
  </si>
  <si>
    <t xml:space="preserve"> Kaya Henderson</t>
  </si>
  <si>
    <t>Chancellor of the District of Columbia Public Schools</t>
  </si>
  <si>
    <t>181/200</t>
  </si>
  <si>
    <t>55.8% of DCPS ELLs made a .6+ on the Access for ELLs test in 2010</t>
  </si>
  <si>
    <t>DCPS performance was .8 greater than the target set by the State</t>
  </si>
  <si>
    <t>22.62% of DCPS ELLs attained English language proficiency with  a score of 5.0 or greater</t>
  </si>
  <si>
    <t>DCPS performance was 8.62 greater than the target set for attainment by the State</t>
  </si>
  <si>
    <t>ES Reading 42% (SH 49%)  ES Math 49% (SH 53%)      Secondary Reading 31% (SH 33%)                                       Secondary Math 45% (Met SH)</t>
  </si>
  <si>
    <t xml:space="preserve">ELLs in  ES missed the state targets by 7% and in math they were 4% points below the target. ELLs in  SS met the SH provision for math but missed the reading target by 2%. </t>
  </si>
  <si>
    <t xml:space="preserve">There is not a consistent monitoring of strategies used to support ELLs in general education classrooms across the district. </t>
  </si>
  <si>
    <t xml:space="preserve">Our on-site training is effective because it can be coupled with coaching and monitoring of the application of the strategies learned. The training provided by OBE is comprehensive and focuses on practice and application of strategies in addition to developing theoretical understanding which guide the instruction of ELLs.  The two cohorts are part of a larger system-wide goal of increasing the number of dually-certified teachers who serve ELLs. </t>
  </si>
  <si>
    <t>Not Applicable</t>
  </si>
  <si>
    <t>Not applicable</t>
  </si>
  <si>
    <t xml:space="preserve">OBE Instructional Team (Elba Garcia) </t>
  </si>
  <si>
    <t xml:space="preserve">DCPS provides all schools with interpretation services via the Language Line in over 100 languages.  This service is available 24 hours a day, 7 days a week.  This service helps to reduce the language barrier that sometimes keeps parents of ELLs from engaging in schools. </t>
  </si>
  <si>
    <t xml:space="preserve">Professional development will focus on increased student achievement in reading and math by provided teachers with content area knowledge and training in research-based methodologies for teaching reading and math.  General educators will learn research-based strategies for scaffolding content area instruction for ELLs to increase the academic achievement of ELLs. </t>
  </si>
  <si>
    <t>Teachers of ELLs will receive training in guided reading and in the Common Core Math Standards.  Additional afterschool workshops will be provided in strategies to teach reading and math to ELLs.  ESL teachers will also be provided funding to participate in math courses provided by local universities so they can better support ELLs as they attain the math standards.  We will continue to support general education teachers to take coursework in ESL strategies and second language acquisition at local universities and will continue to support the cohort of general education teachers working towards their ESL endorsement.</t>
  </si>
  <si>
    <t xml:space="preserve">                                Percent Proficient in Reading               Percent Proficient in Math                    Safe HarborTarget Reading                                  Safe Harbor Target Math
ES                            0.42                                                             0.49                                                            0.49                                                                          0.53
Secondary             0.31                                                             0.45                                                            0.33                                                                          0.44
                                                                                                                                                                                                                                                                                                                                       DCPS met state targets for progress and attainment for English language proficiency (AMAO 1 and AMAO 2) based on the Access for ELLs data for 2010. However, ELLs did not meet the targets for reading and math for ELLs in elementary schools and for reading in secondary schools. The data indicate that the language development programs implemented in DCPS are effective in increasing ELLs' English language proficiency.  However, ELLs are lagging in their academic performance at the both the elementary and secondary levels.  Given the fact that DCPS met the targets for progress and attainment, the rest of this report will reflect DCPS efforts in increasing academic achievement of ELL as measured by the DCCAS. This test will only reflect achievement in the testing grade levels of 3-8 and 10th. Because DCPS is a large LEA, this plan will speak of DCPS schools as a whole and will name specific schools if necessary.</t>
  </si>
  <si>
    <t>These professional development opportunities focuses on increasing teacher's use of instructional strategies included in the Sheltered Instruction Observation Protocol that lead to increased academic achievement for ELLs specifically targeting AMAO 3.</t>
  </si>
  <si>
    <t xml:space="preserve">Continue providing instructional support as in the past year and in agreement with the LEA Consolidated Application for the upcoming year. Work closely with the IMPACT Team and the instructional coaches in schools that need to increase their academic achievement of the ELL subgroup. This year we plan to provide stronger guidance about hours of service and teacher collaboration.  DCPS will update the secondary curriculum for ELLs to align more closely with the CCSS.  Materials will be provided for all secondary ESL classes. </t>
  </si>
  <si>
    <t xml:space="preserve">Evaluate the effectiveness of interventions programs such as READ 180, System 44 and Imagine Learning to ensure their impact in increasing academic achievement of ELLs.  New materials for ESL courses provided will align with CCSS and WIDA standards.  Through coaching which targets the needs of ELLs, general educators will be better equipped to support ELLs as they attain CCSS.  </t>
  </si>
  <si>
    <t xml:space="preserve">The professional development provided is based on elements of the Sheltered Instruction Observation Protocol and on research in reading and math instruction for ELLs performed by CAL.  These research-based approaches provide teachers with strategies for increasing the academic achievement of ELLs.  The two cohorts which lead to endorsement in ESL will support ELLs in bilingual programs at the elementary level, the secondary program will focus on expanding  secondary sheltered instruction programs. </t>
  </si>
  <si>
    <t xml:space="preserve">OBE will maintain records of the general education teachers who received an endorsement license in ESL.  Evaluate impact of professional development activities through teacher surveys. </t>
  </si>
  <si>
    <t xml:space="preserve">Ensure parents are aware of the educational programs at each school and provide interpretation and translation support so that the parents have information about parental involvement opportunities/workshops available to them and afterschool programs available for their children.  OBE will support community-based organization to provide training for parents of ELLs and after-school and/or summer academic support for ELLs. </t>
  </si>
  <si>
    <t>The more parents are aware of the academic expectations for their students, they better they will be able to support their children's language and academic progress and ensure they fully participate in all available academic programs, including those offered during the school day and those after school.</t>
  </si>
  <si>
    <t xml:space="preserve">1) Intake Center will hand out the CCSS guides for parents as part of the Orientation Process.  
2) OBE will support schools that have parent coordinators to ensure ELL parents are included by allowing them to request funding for specific activities as delineated in the LEA Application. 3) OBE will continue to support schools by providing translation or interpretation services to inform parents of workshops/information/opportunities that will enhance the academic achievement of their children
</t>
  </si>
  <si>
    <t>1) Intake and Assessmnet Center (Marsella Herran)                                                                      2) Parent Coordinators at each school               3) Language Access Liaison at each school and Ivy Chaine</t>
  </si>
  <si>
    <t>Jocelyn Basley</t>
  </si>
  <si>
    <t>Deputy Chief, Office of Federal Programs and Grants</t>
  </si>
  <si>
    <t>Jocely.Basley@dc.gov</t>
  </si>
  <si>
    <t>202-442-5155</t>
  </si>
  <si>
    <t>ESL teachers work with ELL student primarily to build academic language and background knowledge to prepare ELL for participation in academic content area classes, while the TLF helps to equip general education teachers with strategies for serving all students, including ELLs. OBE will revise current monitoring guidance,  and will develop a system for verification of the implementation of th enew monitoring tool which includes greater input from the general education teacher.</t>
  </si>
  <si>
    <t xml:space="preserve">By targeting on strengthening teaching through the implementation of the TLF, DCPS will ensure that teachers provide instruction that is both appropriate and scaffolds as well as challenging.  By revising the monitoring guidelines of ELL students that exited the ELL program and are now mainstream and providing extra tools to gen ed teacher, we expect that academic attainment of ELLs and former ELLs will improve.  </t>
  </si>
  <si>
    <t>The instructional approach described supports ELL achievement in reading and math with the goal of meeting AYP targets addressed in AMAO 3.</t>
  </si>
  <si>
    <t xml:space="preserve">The professional development provided will based on elements of the Sheltered Instruction Observation Protocol and on research in reading instruction for ELLs performed by CAL.  These research-based approaches provide teachers with strategies for increasing the academic achievement of ELLs.  The two cohorts which lead to endorsement in ESL will support ELLs in bilingual programs at the elementary level; the secondary program will focus on expanding  secondary sheltered instruction programs. </t>
  </si>
  <si>
    <t xml:space="preserve"> DCPS adopted its Teaching and Learning Framework which increases the rigor of instruction and provides teachers with a larger repertoire of strategies to differentiate instruction. DCPS Teaching and Learning Framework includes strategies for differentiation as well as strategies for working towards higher order thinking skills with all students. The elements of the Teaching and Learning Framework align with research-based strategies for supporting ELLs such as Specially Designed Academic Instruction in English (SDAIE). Newly revised monitoring guidelines and procedures will systematically assist in capturing the academic growth/or additioan need of recently exited ELLs.</t>
  </si>
  <si>
    <t>Teachers and schools who participate in training on working with ELLs are largely self-selected.  There is not a system in place to ensure that teachers in schools that are not meeting AMAO target 3 receive training in strategies for working with ELLs. OBE will make an additional effort to create on-site PD specifically for schools that did not meet the AMAO targets and that consult with the principals and teachers on the best posible time to ensure maximum participation from staff. One dedicated full time PD specialist/trainer will be hired to improve PD offerings.</t>
  </si>
  <si>
    <t>DCPS provided on-site training in strategies for working with Language Learners at the following schools: Bancroft, Barnard, CHEC, Thomson, and Powell. DCPS also will offere training for teachers working with ELLs in cooperative learning, SDAIE, mathematics instruction, bi-literacy, methods for teaching reading to ELLs, and academic language development. In addition, DCPS will continue supporting two cohorts for general educators working with ELLs to support them in pursuing coursework which will lead to attainment of an ESL endorsement.</t>
  </si>
  <si>
    <t>It is hard to track all parental involvement activities at each of the 90+ buildings who serve ELLs.  We tend to support schools with large populations of ELLs when the ones with smaller numbers might need the most support in welcoming and serving ELL students and keeping their families informed and engaged. Parents are not completely aware of the consequences and weight given to the standardized tests. OBE will work on preparing a set of guidelines geared to including LCD parents in the school community which will include training on the use of the Language Line for all school employees.</t>
  </si>
  <si>
    <t xml:space="preserve">With the guidelines and interpretation services, parents will better understand the DCPS educational system and how it is the same or different from what they experience in their own country.  This knowledge helps parents to advocate for their children and to better support their academic progress at home.  </t>
  </si>
  <si>
    <t>The more parents are aware of the academic expectations for their students, the better they will be able to  support their children's language and academic progress and ensure they fully participate in all available academic programs, including those offered during the school day and those after school.</t>
  </si>
  <si>
    <t>DCPS provided support to parents at targeted elementary schools that serve large numbers of ELLs through the Telling' Stories Project provided by Teaching for Change.  DCPS also supported parent workshops provided by the Vietnamese American Community Service Center. DCPS also provided training for registrars and school staff on the use of the language line and provides of translation and interpretation services for parents/families.  The new guidelines will assist schools increase parental involvement.</t>
  </si>
  <si>
    <t>We would work in conjunction with the IMPACT Team to ensure that general education teachers working with ELLs receive support in implementing the Teaching and Learning Framework and are able to support ELLs in their academic growth/ OBE Instructional Unit will continue to offer Instructional support for schools and implement additional guidance about inclusionary practices in ESL.. Monitoring guidelines will be out late November.</t>
  </si>
  <si>
    <t>IMPACT TEAM/Instructional Coaches (Tovah)                                                                                    OBE Instructional Team (Elba Garcia) and Data team (Margaret Miller)</t>
  </si>
  <si>
    <t>The focus on strengthening teaching through the implementation of the TLF will ensure that teachers provide instruction that is both appropriate and scaffolded as well as challenging.  This approach should increase ELL academic attainment.  Monitoring guidelines will also increade the gen ed teachers awareness of the former ELLs students and help track their academic progress.</t>
  </si>
  <si>
    <t>1) Number of Guides distributed                          2) Email parent coordinators  with a request for funding for parental activities and keep a record of requests funded 3) Keep records of schools' requests for translation and interpretation.</t>
  </si>
  <si>
    <t>With the increased emphasis of offereing additional on-site PD to schools that did not meet AMAO targets, we will like to increase the .5 ELL Teacher Trainer on our LEA Consolidated Application to a full time position. The LEA Consolidation will be amended.</t>
  </si>
</sst>
</file>

<file path=xl/styles.xml><?xml version="1.0" encoding="utf-8"?>
<styleSheet xmlns="http://schemas.openxmlformats.org/spreadsheetml/2006/main">
  <numFmts count="2">
    <numFmt numFmtId="44" formatCode="_(&quot;$&quot;* #,##0.00_);_(&quot;$&quot;* \(#,##0.00\);_(&quot;$&quot;* &quot;-&quot;??_);_(@_)"/>
    <numFmt numFmtId="164" formatCode="mm/dd/yy;@"/>
  </numFmts>
  <fonts count="43">
    <font>
      <sz val="10"/>
      <name val="Calibri"/>
    </font>
    <font>
      <sz val="10"/>
      <name val="Calibri"/>
      <family val="2"/>
    </font>
    <font>
      <b/>
      <sz val="10"/>
      <name val="Calibri"/>
      <family val="2"/>
    </font>
    <font>
      <b/>
      <sz val="12"/>
      <name val="Calibri"/>
      <family val="2"/>
    </font>
    <font>
      <b/>
      <sz val="11"/>
      <name val="Calibri"/>
      <family val="2"/>
    </font>
    <font>
      <sz val="10"/>
      <name val="Calibri"/>
      <family val="2"/>
    </font>
    <font>
      <sz val="8"/>
      <name val="Calibri"/>
      <family val="2"/>
    </font>
    <font>
      <sz val="11"/>
      <name val="Calibri"/>
      <family val="2"/>
    </font>
    <font>
      <sz val="8"/>
      <name val="Calibri"/>
      <family val="2"/>
    </font>
    <font>
      <b/>
      <sz val="14"/>
      <name val="Calibri"/>
      <family val="2"/>
    </font>
    <font>
      <u/>
      <sz val="8.5"/>
      <color indexed="12"/>
      <name val="Arial"/>
      <family val="2"/>
    </font>
    <font>
      <b/>
      <sz val="16"/>
      <name val="Calibri"/>
      <family val="2"/>
    </font>
    <font>
      <b/>
      <sz val="10"/>
      <name val="Times New Roman"/>
      <family val="1"/>
    </font>
    <font>
      <sz val="10"/>
      <name val="Times New Roman"/>
      <family val="1"/>
    </font>
    <font>
      <sz val="10"/>
      <name val="Calibri"/>
      <family val="2"/>
    </font>
    <font>
      <b/>
      <sz val="14"/>
      <color indexed="9"/>
      <name val="Calibri"/>
      <family val="2"/>
    </font>
    <font>
      <sz val="8"/>
      <name val="Calibri"/>
      <family val="2"/>
    </font>
    <font>
      <sz val="12"/>
      <name val="Calibri"/>
      <family val="2"/>
    </font>
    <font>
      <b/>
      <sz val="20"/>
      <color indexed="10"/>
      <name val="Calibri"/>
      <family val="2"/>
    </font>
    <font>
      <sz val="10"/>
      <name val="Arial"/>
      <family val="2"/>
    </font>
    <font>
      <b/>
      <sz val="10"/>
      <name val="Arial"/>
      <family val="2"/>
    </font>
    <font>
      <b/>
      <sz val="20"/>
      <color indexed="9"/>
      <name val="Calibri"/>
      <family val="2"/>
    </font>
    <font>
      <b/>
      <sz val="12"/>
      <color indexed="9"/>
      <name val="Calibri"/>
      <family val="2"/>
    </font>
    <font>
      <b/>
      <i/>
      <u/>
      <sz val="11"/>
      <name val="Calibri"/>
      <family val="2"/>
    </font>
    <font>
      <b/>
      <sz val="16"/>
      <color indexed="9"/>
      <name val="Calibri"/>
      <family val="2"/>
    </font>
    <font>
      <b/>
      <u/>
      <sz val="16"/>
      <color indexed="9"/>
      <name val="Calibri"/>
      <family val="2"/>
    </font>
    <font>
      <b/>
      <u/>
      <sz val="10"/>
      <name val="Calibri"/>
      <family val="2"/>
    </font>
    <font>
      <u/>
      <sz val="11"/>
      <name val="Calibri"/>
      <family val="2"/>
    </font>
    <font>
      <sz val="8"/>
      <name val="Calibri"/>
      <family val="2"/>
    </font>
    <font>
      <b/>
      <i/>
      <sz val="11"/>
      <name val="Calibri"/>
      <family val="2"/>
    </font>
    <font>
      <sz val="11"/>
      <color indexed="8"/>
      <name val="Calibri"/>
      <family val="2"/>
    </font>
    <font>
      <sz val="8"/>
      <name val="Verdana"/>
      <family val="2"/>
    </font>
    <font>
      <sz val="10"/>
      <name val="Calibri"/>
      <family val="2"/>
    </font>
    <font>
      <b/>
      <sz val="14"/>
      <color theme="0"/>
      <name val="Calibri"/>
      <family val="2"/>
    </font>
    <font>
      <sz val="14"/>
      <name val="Calibri"/>
      <family val="2"/>
    </font>
    <font>
      <b/>
      <sz val="11"/>
      <color rgb="FFFF0000"/>
      <name val="Calibri"/>
      <family val="2"/>
    </font>
    <font>
      <b/>
      <u/>
      <sz val="11"/>
      <color indexed="10"/>
      <name val="Calibri"/>
      <family val="2"/>
    </font>
    <font>
      <b/>
      <sz val="11"/>
      <color indexed="10"/>
      <name val="Calibri"/>
      <family val="2"/>
    </font>
    <font>
      <u/>
      <sz val="11"/>
      <color indexed="56"/>
      <name val="Calibri"/>
      <family val="2"/>
    </font>
    <font>
      <b/>
      <sz val="10"/>
      <color rgb="FFFF0000"/>
      <name val="Calibri"/>
      <family val="2"/>
    </font>
    <font>
      <b/>
      <sz val="10"/>
      <color theme="0"/>
      <name val="Calibri"/>
      <family val="2"/>
    </font>
    <font>
      <b/>
      <sz val="11"/>
      <color theme="0"/>
      <name val="Calibri"/>
      <family val="2"/>
    </font>
    <font>
      <sz val="10"/>
      <color theme="0"/>
      <name val="Calibri"/>
      <family val="2"/>
    </font>
  </fonts>
  <fills count="26">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indexed="40"/>
        <bgColor indexed="64"/>
      </patternFill>
    </fill>
    <fill>
      <patternFill patternType="solid">
        <fgColor indexed="49"/>
        <bgColor indexed="64"/>
      </patternFill>
    </fill>
    <fill>
      <patternFill patternType="solid">
        <fgColor theme="1"/>
        <bgColor indexed="64"/>
      </patternFill>
    </fill>
    <fill>
      <patternFill patternType="solid">
        <fgColor rgb="FFFC04CD"/>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rgb="FFFF339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00000"/>
        <bgColor indexed="64"/>
      </patternFill>
    </fill>
    <fill>
      <patternFill patternType="solid">
        <fgColor theme="3"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top style="medium">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right/>
      <top style="medium">
        <color rgb="FFFF0000"/>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top style="hair">
        <color indexed="64"/>
      </top>
      <bottom/>
      <diagonal/>
    </border>
    <border>
      <left style="double">
        <color indexed="64"/>
      </left>
      <right style="double">
        <color indexed="64"/>
      </right>
      <top style="hair">
        <color indexed="64"/>
      </top>
      <bottom/>
      <diagonal/>
    </border>
    <border>
      <left/>
      <right/>
      <top style="hair">
        <color indexed="64"/>
      </top>
      <bottom/>
      <diagonal/>
    </border>
    <border>
      <left/>
      <right style="double">
        <color indexed="64"/>
      </right>
      <top style="hair">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1" fillId="0" borderId="0"/>
    <xf numFmtId="0" fontId="10" fillId="0" borderId="0" applyNumberFormat="0" applyFill="0" applyBorder="0" applyAlignment="0" applyProtection="0">
      <alignment vertical="top"/>
      <protection locked="0"/>
    </xf>
  </cellStyleXfs>
  <cellXfs count="705">
    <xf numFmtId="0" fontId="0" fillId="0" borderId="0" xfId="0"/>
    <xf numFmtId="0" fontId="0" fillId="0" borderId="1" xfId="0" applyBorder="1" applyAlignment="1">
      <alignment horizontal="center"/>
    </xf>
    <xf numFmtId="0" fontId="5" fillId="0" borderId="0" xfId="0" applyFont="1"/>
    <xf numFmtId="0" fontId="5" fillId="0" borderId="0" xfId="0" applyFont="1" applyProtection="1"/>
    <xf numFmtId="0" fontId="5" fillId="2" borderId="0" xfId="0" applyFont="1" applyFill="1"/>
    <xf numFmtId="0" fontId="1" fillId="0" borderId="0" xfId="0" applyFont="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5" applyFill="1" applyAlignment="1" applyProtection="1">
      <alignment wrapText="1"/>
    </xf>
    <xf numFmtId="0" fontId="1" fillId="0" borderId="0" xfId="5" applyBorder="1" applyAlignment="1" applyProtection="1">
      <alignment wrapText="1"/>
    </xf>
    <xf numFmtId="0" fontId="1" fillId="0" borderId="0" xfId="5" applyAlignment="1" applyProtection="1">
      <alignment wrapText="1"/>
    </xf>
    <xf numFmtId="0" fontId="2" fillId="0" borderId="0" xfId="5" applyFont="1" applyAlignment="1" applyProtection="1">
      <alignment horizontal="center" wrapText="1"/>
    </xf>
    <xf numFmtId="0" fontId="2" fillId="2" borderId="1" xfId="5" applyFont="1" applyFill="1" applyBorder="1" applyAlignment="1" applyProtection="1">
      <alignment horizontal="center" shrinkToFit="1"/>
    </xf>
    <xf numFmtId="0" fontId="1" fillId="0" borderId="0" xfId="0" applyFont="1" applyProtection="1"/>
    <xf numFmtId="0" fontId="5" fillId="2" borderId="0" xfId="0" applyFont="1" applyFill="1" applyBorder="1" applyProtection="1"/>
    <xf numFmtId="0" fontId="5" fillId="2" borderId="1" xfId="0" applyFont="1" applyFill="1" applyBorder="1" applyAlignment="1" applyProtection="1">
      <alignment vertical="top" wrapText="1" shrinkToFit="1"/>
      <protection locked="0"/>
    </xf>
    <xf numFmtId="0" fontId="5" fillId="2" borderId="7" xfId="0" applyFont="1" applyFill="1" applyBorder="1" applyAlignment="1" applyProtection="1">
      <alignment shrinkToFit="1"/>
    </xf>
    <xf numFmtId="0" fontId="5" fillId="2" borderId="8" xfId="0" applyFont="1" applyFill="1" applyBorder="1" applyAlignment="1" applyProtection="1">
      <alignment shrinkToFit="1"/>
    </xf>
    <xf numFmtId="0" fontId="5" fillId="2" borderId="9" xfId="0" applyFont="1" applyFill="1" applyBorder="1" applyAlignment="1" applyProtection="1">
      <alignment shrinkToFit="1"/>
    </xf>
    <xf numFmtId="0" fontId="5" fillId="2" borderId="10" xfId="0" applyFont="1" applyFill="1" applyBorder="1" applyAlignment="1" applyProtection="1">
      <alignment shrinkToFit="1"/>
    </xf>
    <xf numFmtId="0" fontId="5" fillId="0" borderId="0" xfId="0" applyFont="1" applyBorder="1" applyAlignment="1" applyProtection="1">
      <alignment shrinkToFit="1"/>
    </xf>
    <xf numFmtId="0" fontId="3" fillId="2" borderId="0" xfId="0" applyFont="1" applyFill="1" applyBorder="1" applyAlignment="1" applyProtection="1">
      <alignment wrapText="1" shrinkToFit="1"/>
    </xf>
    <xf numFmtId="0" fontId="12" fillId="2" borderId="0" xfId="0" applyFont="1" applyFill="1" applyBorder="1" applyAlignment="1" applyProtection="1">
      <alignment wrapText="1" shrinkToFit="1"/>
    </xf>
    <xf numFmtId="0" fontId="12" fillId="2" borderId="11" xfId="0" applyFont="1" applyFill="1" applyBorder="1" applyAlignment="1" applyProtection="1">
      <alignment wrapText="1" shrinkToFit="1"/>
    </xf>
    <xf numFmtId="0" fontId="6" fillId="2" borderId="10" xfId="0" applyFont="1" applyFill="1" applyBorder="1" applyAlignment="1" applyProtection="1">
      <alignment horizontal="center" shrinkToFit="1"/>
    </xf>
    <xf numFmtId="0" fontId="5" fillId="2" borderId="0" xfId="0" applyFont="1" applyFill="1" applyBorder="1" applyAlignment="1" applyProtection="1">
      <alignment shrinkToFit="1"/>
    </xf>
    <xf numFmtId="0" fontId="1" fillId="2" borderId="0" xfId="0" applyFont="1" applyFill="1" applyBorder="1" applyAlignment="1" applyProtection="1">
      <alignment wrapText="1" shrinkToFit="1"/>
    </xf>
    <xf numFmtId="0" fontId="5" fillId="2" borderId="0" xfId="0" applyFont="1" applyFill="1" applyBorder="1" applyAlignment="1" applyProtection="1">
      <alignment horizontal="center" shrinkToFit="1"/>
    </xf>
    <xf numFmtId="0" fontId="5" fillId="2" borderId="11" xfId="0" applyFont="1" applyFill="1" applyBorder="1" applyAlignment="1" applyProtection="1">
      <alignment shrinkToFit="1"/>
    </xf>
    <xf numFmtId="0" fontId="6" fillId="2" borderId="0" xfId="0" applyFont="1" applyFill="1" applyBorder="1" applyAlignment="1" applyProtection="1">
      <alignment horizontal="center" shrinkToFit="1"/>
    </xf>
    <xf numFmtId="0" fontId="1" fillId="2" borderId="11" xfId="0" applyFont="1" applyFill="1" applyBorder="1" applyAlignment="1" applyProtection="1">
      <alignment wrapText="1" shrinkToFit="1"/>
    </xf>
    <xf numFmtId="0" fontId="5" fillId="2" borderId="0" xfId="0" applyFont="1" applyFill="1" applyBorder="1" applyAlignment="1" applyProtection="1">
      <alignment horizontal="left" wrapText="1" shrinkToFit="1"/>
    </xf>
    <xf numFmtId="0" fontId="5" fillId="2" borderId="11" xfId="0" applyFont="1" applyFill="1" applyBorder="1" applyAlignment="1" applyProtection="1">
      <alignment horizontal="left" wrapText="1" shrinkToFit="1"/>
    </xf>
    <xf numFmtId="0" fontId="13" fillId="2" borderId="0" xfId="0" applyFont="1" applyFill="1" applyBorder="1" applyAlignment="1" applyProtection="1">
      <alignment horizontal="left" shrinkToFit="1"/>
    </xf>
    <xf numFmtId="0" fontId="14" fillId="2" borderId="0" xfId="0" applyNumberFormat="1" applyFont="1" applyFill="1" applyBorder="1" applyAlignment="1" applyProtection="1">
      <alignment wrapText="1" shrinkToFit="1"/>
    </xf>
    <xf numFmtId="0" fontId="14" fillId="2" borderId="11" xfId="0" applyNumberFormat="1" applyFont="1" applyFill="1" applyBorder="1" applyAlignment="1" applyProtection="1">
      <alignment wrapText="1" shrinkToFi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6" fillId="2" borderId="1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1" xfId="0" applyFont="1" applyFill="1" applyBorder="1" applyProtection="1"/>
    <xf numFmtId="0" fontId="5" fillId="2" borderId="0" xfId="0" applyFont="1" applyFill="1" applyBorder="1" applyAlignment="1" applyProtection="1">
      <alignment horizontal="center" vertical="center"/>
    </xf>
    <xf numFmtId="0" fontId="5" fillId="2" borderId="10" xfId="0" applyFont="1" applyFill="1" applyBorder="1" applyProtection="1"/>
    <xf numFmtId="0" fontId="5" fillId="2" borderId="12" xfId="0" applyFont="1" applyFill="1" applyBorder="1" applyAlignment="1" applyProtection="1">
      <alignment shrinkToFit="1"/>
    </xf>
    <xf numFmtId="0" fontId="5" fillId="2" borderId="13" xfId="0" applyFont="1" applyFill="1" applyBorder="1" applyAlignment="1" applyProtection="1">
      <alignment shrinkToFit="1"/>
    </xf>
    <xf numFmtId="0" fontId="5" fillId="2" borderId="14" xfId="0" applyFont="1" applyFill="1" applyBorder="1" applyAlignment="1" applyProtection="1">
      <alignment shrinkToFit="1"/>
    </xf>
    <xf numFmtId="0" fontId="13" fillId="0" borderId="0" xfId="0" applyFont="1" applyAlignment="1" applyProtection="1">
      <alignment horizontal="left" indent="8"/>
    </xf>
    <xf numFmtId="0" fontId="13" fillId="0" borderId="0" xfId="0" applyFont="1" applyAlignment="1" applyProtection="1">
      <alignment horizontal="left" indent="2"/>
    </xf>
    <xf numFmtId="0" fontId="13" fillId="0" borderId="0" xfId="0" applyFont="1" applyAlignment="1" applyProtection="1">
      <alignment horizontal="left" indent="1"/>
    </xf>
    <xf numFmtId="0" fontId="6" fillId="2" borderId="0" xfId="0"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12" fillId="2" borderId="0" xfId="0" applyFont="1" applyFill="1" applyBorder="1" applyAlignment="1" applyProtection="1">
      <alignment shrinkToFit="1"/>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top" shrinkToFit="1"/>
    </xf>
    <xf numFmtId="0" fontId="5" fillId="2" borderId="0" xfId="0" applyFont="1" applyFill="1" applyProtection="1"/>
    <xf numFmtId="0" fontId="6" fillId="2" borderId="12" xfId="0" applyFont="1" applyFill="1" applyBorder="1" applyAlignment="1" applyProtection="1">
      <alignment horizontal="center" shrinkToFit="1"/>
    </xf>
    <xf numFmtId="0" fontId="5" fillId="2" borderId="13" xfId="0" applyFont="1" applyFill="1" applyBorder="1" applyAlignment="1" applyProtection="1">
      <alignment horizontal="center" shrinkToFit="1"/>
    </xf>
    <xf numFmtId="0" fontId="3" fillId="12" borderId="2"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49" fontId="5" fillId="2" borderId="1" xfId="0" applyNumberFormat="1" applyFont="1" applyFill="1" applyBorder="1" applyAlignment="1" applyProtection="1">
      <alignment vertical="top" wrapText="1" shrinkToFit="1"/>
      <protection locked="0"/>
    </xf>
    <xf numFmtId="49" fontId="5" fillId="0" borderId="0" xfId="0" applyNumberFormat="1" applyFont="1"/>
    <xf numFmtId="0" fontId="1" fillId="5" borderId="15" xfId="0" applyFont="1" applyFill="1" applyBorder="1" applyAlignment="1" applyProtection="1">
      <alignment horizontal="center" vertical="center" shrinkToFit="1"/>
      <protection locked="0"/>
    </xf>
    <xf numFmtId="0" fontId="1" fillId="5" borderId="15" xfId="0" applyFont="1" applyFill="1" applyBorder="1" applyAlignment="1" applyProtection="1">
      <alignment horizontal="center" vertical="top" shrinkToFit="1"/>
      <protection locked="0"/>
    </xf>
    <xf numFmtId="0" fontId="1" fillId="5" borderId="15"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vertical="top" wrapText="1" shrinkToFit="1"/>
      <protection locked="0"/>
    </xf>
    <xf numFmtId="0" fontId="1" fillId="0" borderId="0" xfId="5" applyFont="1" applyProtection="1"/>
    <xf numFmtId="0" fontId="20" fillId="7" borderId="1" xfId="0" applyFont="1" applyFill="1" applyBorder="1" applyAlignment="1">
      <alignment vertical="center"/>
    </xf>
    <xf numFmtId="0" fontId="20" fillId="1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0" borderId="0" xfId="0" applyAlignment="1">
      <alignment vertical="center"/>
    </xf>
    <xf numFmtId="0" fontId="19" fillId="0" borderId="1" xfId="0" applyFont="1" applyBorder="1"/>
    <xf numFmtId="44" fontId="0" fillId="0" borderId="1" xfId="0" applyNumberFormat="1" applyBorder="1"/>
    <xf numFmtId="0" fontId="0" fillId="0" borderId="1" xfId="0" applyBorder="1"/>
    <xf numFmtId="0" fontId="19" fillId="0" borderId="16" xfId="0" applyFont="1" applyFill="1" applyBorder="1"/>
    <xf numFmtId="0" fontId="20" fillId="7" borderId="1" xfId="0" applyFont="1" applyFill="1" applyBorder="1"/>
    <xf numFmtId="44" fontId="20" fillId="16" borderId="1" xfId="0" applyNumberFormat="1" applyFont="1" applyFill="1" applyBorder="1"/>
    <xf numFmtId="44" fontId="20" fillId="7" borderId="1" xfId="0" applyNumberFormat="1" applyFont="1" applyFill="1" applyBorder="1"/>
    <xf numFmtId="0" fontId="5" fillId="16" borderId="0" xfId="0" applyFont="1" applyFill="1"/>
    <xf numFmtId="0" fontId="5" fillId="0" borderId="0" xfId="0" applyFont="1" applyFill="1"/>
    <xf numFmtId="14" fontId="0" fillId="0" borderId="1" xfId="0" applyNumberFormat="1" applyBorder="1"/>
    <xf numFmtId="0" fontId="1" fillId="2" borderId="10" xfId="0" applyFont="1" applyFill="1" applyBorder="1" applyAlignment="1" applyProtection="1">
      <alignment shrinkToFit="1"/>
    </xf>
    <xf numFmtId="0" fontId="1" fillId="2" borderId="0" xfId="0" applyFont="1" applyFill="1" applyBorder="1" applyAlignment="1" applyProtection="1">
      <alignment horizontal="center" shrinkToFit="1"/>
    </xf>
    <xf numFmtId="0" fontId="1" fillId="2" borderId="11" xfId="0" applyFont="1" applyFill="1" applyBorder="1" applyAlignment="1" applyProtection="1">
      <alignment shrinkToFit="1"/>
    </xf>
    <xf numFmtId="0" fontId="1" fillId="2" borderId="12" xfId="0" applyFont="1" applyFill="1" applyBorder="1" applyAlignment="1" applyProtection="1">
      <alignment shrinkToFit="1"/>
    </xf>
    <xf numFmtId="0" fontId="1" fillId="2" borderId="13" xfId="0" applyFont="1" applyFill="1" applyBorder="1" applyAlignment="1" applyProtection="1">
      <alignment shrinkToFit="1"/>
    </xf>
    <xf numFmtId="0" fontId="1" fillId="2" borderId="14" xfId="0" applyFont="1" applyFill="1" applyBorder="1" applyAlignment="1" applyProtection="1">
      <alignment shrinkToFit="1"/>
    </xf>
    <xf numFmtId="0" fontId="1" fillId="0" borderId="0" xfId="0" applyFont="1" applyBorder="1" applyAlignment="1" applyProtection="1">
      <alignment shrinkToFit="1"/>
    </xf>
    <xf numFmtId="0" fontId="1" fillId="2" borderId="9" xfId="0" applyFont="1" applyFill="1" applyBorder="1" applyAlignment="1" applyProtection="1">
      <alignment shrinkToFit="1"/>
    </xf>
    <xf numFmtId="0" fontId="1" fillId="2" borderId="8" xfId="0" applyFont="1" applyFill="1" applyBorder="1" applyAlignment="1" applyProtection="1">
      <alignment shrinkToFit="1"/>
    </xf>
    <xf numFmtId="0" fontId="1" fillId="2" borderId="7" xfId="0" applyFont="1" applyFill="1" applyBorder="1" applyAlignment="1" applyProtection="1">
      <alignment shrinkToFit="1"/>
    </xf>
    <xf numFmtId="0" fontId="1" fillId="2" borderId="10" xfId="0" applyFont="1" applyFill="1" applyBorder="1" applyAlignment="1" applyProtection="1">
      <alignment horizontal="center" shrinkToFit="1"/>
    </xf>
    <xf numFmtId="0" fontId="32" fillId="0" borderId="0" xfId="0" applyFont="1" applyProtection="1"/>
    <xf numFmtId="0" fontId="32" fillId="0" borderId="0" xfId="5" applyFont="1" applyProtection="1"/>
    <xf numFmtId="0" fontId="32" fillId="2" borderId="4" xfId="5" applyFont="1" applyFill="1" applyBorder="1" applyAlignment="1" applyProtection="1">
      <alignment horizontal="left" vertical="top" wrapText="1"/>
    </xf>
    <xf numFmtId="0" fontId="32" fillId="2" borderId="5" xfId="5" applyFont="1" applyFill="1" applyBorder="1" applyAlignment="1" applyProtection="1">
      <alignment horizontal="left" vertical="top" wrapText="1"/>
    </xf>
    <xf numFmtId="0" fontId="32" fillId="2" borderId="6" xfId="5" applyFont="1" applyFill="1" applyBorder="1" applyAlignment="1" applyProtection="1">
      <alignment horizontal="left" vertical="top" wrapText="1"/>
    </xf>
    <xf numFmtId="0" fontId="32" fillId="0" borderId="0" xfId="5" applyFont="1" applyAlignment="1" applyProtection="1">
      <alignment vertical="center"/>
    </xf>
    <xf numFmtId="0" fontId="35" fillId="2" borderId="0" xfId="5" applyFont="1" applyFill="1" applyBorder="1" applyAlignment="1" applyProtection="1">
      <alignment horizontal="center" vertical="center" wrapText="1"/>
    </xf>
    <xf numFmtId="0" fontId="2" fillId="2" borderId="1" xfId="5" applyFont="1" applyFill="1" applyBorder="1" applyAlignment="1" applyProtection="1">
      <alignment horizontal="center" vertical="center" shrinkToFit="1"/>
    </xf>
    <xf numFmtId="0" fontId="32" fillId="17" borderId="0" xfId="5" applyFont="1" applyFill="1" applyProtection="1"/>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1" fillId="2" borderId="0" xfId="0" applyFont="1" applyFill="1" applyBorder="1" applyAlignment="1" applyProtection="1">
      <alignment shrinkToFit="1"/>
    </xf>
    <xf numFmtId="0" fontId="13" fillId="17" borderId="0" xfId="0" applyFont="1" applyFill="1" applyAlignment="1" applyProtection="1">
      <alignment horizontal="left" indent="8"/>
    </xf>
    <xf numFmtId="0" fontId="1" fillId="17" borderId="0" xfId="0" applyFont="1" applyFill="1" applyProtection="1"/>
    <xf numFmtId="0" fontId="2" fillId="21" borderId="0" xfId="0" applyFont="1" applyFill="1" applyBorder="1" applyAlignment="1" applyProtection="1">
      <alignment horizontal="left" vertical="top" wrapText="1" shrinkToFit="1"/>
      <protection locked="0"/>
    </xf>
    <xf numFmtId="0" fontId="42" fillId="17" borderId="0" xfId="0" applyFont="1" applyFill="1" applyProtection="1"/>
    <xf numFmtId="0" fontId="2" fillId="17" borderId="4" xfId="0" applyFont="1" applyFill="1" applyBorder="1" applyAlignment="1" applyProtection="1">
      <alignment vertical="top" wrapText="1" shrinkToFit="1"/>
      <protection locked="0"/>
    </xf>
    <xf numFmtId="0" fontId="2" fillId="17" borderId="5" xfId="0" applyFont="1" applyFill="1" applyBorder="1" applyAlignment="1" applyProtection="1">
      <alignment vertical="top" wrapText="1" shrinkToFit="1"/>
      <protection locked="0"/>
    </xf>
    <xf numFmtId="0" fontId="2" fillId="17" borderId="6" xfId="0" applyFont="1" applyFill="1" applyBorder="1" applyAlignment="1" applyProtection="1">
      <alignment vertical="top" wrapText="1" shrinkToFit="1"/>
      <protection locked="0"/>
    </xf>
    <xf numFmtId="0" fontId="2" fillId="17" borderId="3" xfId="0" applyFont="1" applyFill="1" applyBorder="1" applyAlignment="1" applyProtection="1">
      <alignment vertical="top" wrapText="1" shrinkToFit="1"/>
      <protection locked="0"/>
    </xf>
    <xf numFmtId="0" fontId="32" fillId="17" borderId="0" xfId="0" applyFont="1" applyFill="1" applyProtection="1"/>
    <xf numFmtId="0" fontId="2" fillId="17" borderId="2" xfId="0" applyFont="1" applyFill="1" applyBorder="1" applyAlignment="1" applyProtection="1">
      <alignment vertical="top" wrapText="1" shrinkToFit="1"/>
      <protection locked="0"/>
    </xf>
    <xf numFmtId="0" fontId="42" fillId="17" borderId="3" xfId="0" applyFont="1" applyFill="1" applyBorder="1" applyProtection="1"/>
    <xf numFmtId="0" fontId="32" fillId="17" borderId="3" xfId="0" applyFont="1" applyFill="1" applyBorder="1" applyProtection="1"/>
    <xf numFmtId="0" fontId="32" fillId="0" borderId="3" xfId="0" applyFont="1" applyBorder="1" applyProtection="1"/>
    <xf numFmtId="0" fontId="1" fillId="25" borderId="0" xfId="5" applyFill="1" applyAlignment="1" applyProtection="1">
      <alignment wrapText="1"/>
    </xf>
    <xf numFmtId="0" fontId="32" fillId="25" borderId="0" xfId="5" applyFont="1" applyFill="1" applyProtection="1"/>
    <xf numFmtId="0" fontId="2" fillId="25" borderId="0" xfId="5" applyFont="1" applyFill="1" applyAlignment="1" applyProtection="1">
      <alignment horizontal="center" wrapText="1"/>
    </xf>
    <xf numFmtId="0" fontId="1" fillId="25" borderId="0" xfId="5" applyFill="1" applyBorder="1" applyAlignment="1" applyProtection="1">
      <alignment wrapText="1"/>
    </xf>
    <xf numFmtId="0" fontId="2" fillId="17" borderId="20" xfId="0" applyFont="1" applyFill="1" applyBorder="1" applyAlignment="1" applyProtection="1">
      <alignment vertical="top" wrapText="1" shrinkToFit="1"/>
    </xf>
    <xf numFmtId="0" fontId="2" fillId="17" borderId="8" xfId="0" applyFont="1" applyFill="1" applyBorder="1" applyAlignment="1" applyProtection="1">
      <alignment vertical="top" wrapText="1" shrinkToFit="1"/>
    </xf>
    <xf numFmtId="0" fontId="2" fillId="17" borderId="21" xfId="0" applyFont="1" applyFill="1" applyBorder="1" applyAlignment="1" applyProtection="1">
      <alignment vertical="top" wrapText="1" shrinkToFit="1"/>
    </xf>
    <xf numFmtId="0" fontId="2" fillId="17" borderId="2" xfId="0" applyFont="1" applyFill="1" applyBorder="1" applyAlignment="1" applyProtection="1">
      <alignment vertical="top" wrapText="1" shrinkToFit="1"/>
    </xf>
    <xf numFmtId="0" fontId="2" fillId="24" borderId="90" xfId="0" applyFont="1" applyFill="1" applyBorder="1" applyAlignment="1" applyProtection="1">
      <alignment vertical="top" wrapText="1" shrinkToFit="1"/>
    </xf>
    <xf numFmtId="0" fontId="2" fillId="17" borderId="3" xfId="0" applyFont="1" applyFill="1" applyBorder="1" applyAlignment="1" applyProtection="1">
      <alignment vertical="top" wrapText="1" shrinkToFit="1"/>
    </xf>
    <xf numFmtId="0" fontId="2" fillId="24" borderId="91" xfId="0" applyFont="1" applyFill="1" applyBorder="1" applyAlignment="1" applyProtection="1">
      <alignment vertical="top" wrapText="1" shrinkToFit="1"/>
    </xf>
    <xf numFmtId="0" fontId="0" fillId="0" borderId="0" xfId="0" applyProtection="1"/>
    <xf numFmtId="0" fontId="2" fillId="17" borderId="4" xfId="0" applyFont="1" applyFill="1" applyBorder="1" applyAlignment="1" applyProtection="1">
      <alignment vertical="top" wrapText="1" shrinkToFit="1"/>
    </xf>
    <xf numFmtId="0" fontId="2" fillId="17" borderId="5" xfId="0" applyFont="1" applyFill="1" applyBorder="1" applyAlignment="1" applyProtection="1">
      <alignment vertical="top" wrapText="1" shrinkToFit="1"/>
    </xf>
    <xf numFmtId="0" fontId="2" fillId="17" borderId="6" xfId="0" applyFont="1" applyFill="1" applyBorder="1" applyAlignment="1" applyProtection="1">
      <alignment vertical="top" wrapText="1" shrinkToFit="1"/>
    </xf>
    <xf numFmtId="0" fontId="40" fillId="17" borderId="8" xfId="0" applyFont="1" applyFill="1" applyBorder="1" applyAlignment="1" applyProtection="1">
      <alignment vertical="top" wrapText="1" shrinkToFit="1"/>
    </xf>
    <xf numFmtId="0" fontId="40" fillId="17" borderId="21" xfId="0" applyFont="1" applyFill="1" applyBorder="1" applyAlignment="1" applyProtection="1">
      <alignment vertical="top" wrapText="1" shrinkToFit="1"/>
    </xf>
    <xf numFmtId="0" fontId="2" fillId="17" borderId="94" xfId="0" applyFont="1" applyFill="1" applyBorder="1" applyAlignment="1" applyProtection="1">
      <alignment vertical="top" wrapText="1" shrinkToFit="1"/>
    </xf>
    <xf numFmtId="0" fontId="2" fillId="20" borderId="91" xfId="0" applyFont="1" applyFill="1" applyBorder="1" applyAlignment="1" applyProtection="1">
      <alignment vertical="top" wrapText="1" shrinkToFit="1"/>
    </xf>
    <xf numFmtId="0" fontId="2" fillId="20" borderId="92" xfId="0" applyFont="1" applyFill="1" applyBorder="1" applyAlignment="1" applyProtection="1">
      <alignment vertical="top" wrapText="1" shrinkToFit="1"/>
    </xf>
    <xf numFmtId="0" fontId="2" fillId="23" borderId="20" xfId="0" applyFont="1" applyFill="1" applyBorder="1" applyAlignment="1" applyProtection="1">
      <alignment horizontal="left" vertical="top" wrapText="1" shrinkToFit="1"/>
    </xf>
    <xf numFmtId="0" fontId="2" fillId="23" borderId="8" xfId="0" applyFont="1" applyFill="1" applyBorder="1" applyAlignment="1" applyProtection="1">
      <alignment horizontal="left" vertical="top" wrapText="1" shrinkToFit="1"/>
    </xf>
    <xf numFmtId="0" fontId="2" fillId="23" borderId="21" xfId="0" applyFont="1" applyFill="1" applyBorder="1" applyAlignment="1" applyProtection="1">
      <alignment horizontal="left" vertical="top" wrapText="1" shrinkToFit="1"/>
    </xf>
    <xf numFmtId="0" fontId="2" fillId="23" borderId="2" xfId="0" applyFont="1" applyFill="1" applyBorder="1" applyAlignment="1" applyProtection="1">
      <alignment horizontal="left" vertical="top" wrapText="1" shrinkToFit="1"/>
    </xf>
    <xf numFmtId="0" fontId="2" fillId="23" borderId="0" xfId="0" applyFont="1" applyFill="1" applyBorder="1" applyAlignment="1" applyProtection="1">
      <alignment horizontal="left" vertical="top" wrapText="1" shrinkToFit="1"/>
    </xf>
    <xf numFmtId="0" fontId="2" fillId="23" borderId="3" xfId="0" applyFont="1" applyFill="1" applyBorder="1" applyAlignment="1" applyProtection="1">
      <alignment horizontal="left" vertical="top" wrapText="1" shrinkToFit="1"/>
    </xf>
    <xf numFmtId="0" fontId="2" fillId="23" borderId="3" xfId="0" applyFont="1" applyFill="1" applyBorder="1" applyAlignment="1" applyProtection="1">
      <alignment vertical="top" wrapText="1" shrinkToFit="1"/>
    </xf>
    <xf numFmtId="0" fontId="2" fillId="23" borderId="22" xfId="0" applyFont="1" applyFill="1" applyBorder="1" applyAlignment="1" applyProtection="1">
      <alignment horizontal="left" vertical="top" wrapText="1" shrinkToFit="1"/>
    </xf>
    <xf numFmtId="0" fontId="2" fillId="23" borderId="13" xfId="0" applyFont="1" applyFill="1" applyBorder="1" applyAlignment="1" applyProtection="1">
      <alignment horizontal="left" vertical="top" wrapText="1" shrinkToFit="1"/>
    </xf>
    <xf numFmtId="0" fontId="2" fillId="23" borderId="23" xfId="0" applyFont="1" applyFill="1" applyBorder="1" applyAlignment="1" applyProtection="1">
      <alignment horizontal="left" vertical="top" wrapText="1" shrinkToFit="1"/>
    </xf>
    <xf numFmtId="0" fontId="0" fillId="0" borderId="1" xfId="0" applyBorder="1" applyAlignment="1" applyProtection="1">
      <alignment horizontal="center"/>
    </xf>
    <xf numFmtId="0" fontId="1" fillId="0" borderId="0" xfId="0" applyFont="1" applyFill="1" applyBorder="1" applyAlignment="1" applyProtection="1">
      <alignment horizontal="center" vertical="top" shrinkToFit="1"/>
    </xf>
    <xf numFmtId="0" fontId="0" fillId="0" borderId="0" xfId="0" applyBorder="1" applyAlignment="1" applyProtection="1">
      <alignment horizontal="center"/>
    </xf>
    <xf numFmtId="3" fontId="2" fillId="21" borderId="0" xfId="0" applyNumberFormat="1" applyFont="1" applyFill="1" applyBorder="1" applyAlignment="1" applyProtection="1">
      <alignment horizontal="left" vertical="top" wrapText="1" shrinkToFit="1"/>
      <protection locked="0"/>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 fillId="2" borderId="0" xfId="0" applyFont="1" applyFill="1" applyBorder="1" applyAlignment="1" applyProtection="1">
      <alignment wrapText="1" shrinkToFi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5" fillId="2" borderId="0" xfId="0" applyFont="1" applyFill="1" applyBorder="1" applyAlignment="1" applyProtection="1">
      <alignment wrapText="1"/>
    </xf>
    <xf numFmtId="0" fontId="5" fillId="2" borderId="11" xfId="0" applyFont="1" applyFill="1" applyBorder="1" applyAlignment="1" applyProtection="1">
      <alignment wrapText="1"/>
    </xf>
    <xf numFmtId="0" fontId="1" fillId="2" borderId="11" xfId="0" applyFont="1" applyFill="1" applyBorder="1" applyAlignment="1" applyProtection="1">
      <alignment wrapText="1" shrinkToFit="1"/>
    </xf>
    <xf numFmtId="0" fontId="15" fillId="4" borderId="7" xfId="0" applyFont="1" applyFill="1" applyBorder="1" applyAlignment="1" applyProtection="1">
      <alignment horizontal="center" vertical="center" wrapText="1" shrinkToFit="1"/>
    </xf>
    <xf numFmtId="0" fontId="15" fillId="4" borderId="8" xfId="0" applyFont="1" applyFill="1" applyBorder="1" applyAlignment="1" applyProtection="1">
      <alignment horizontal="center" vertical="center" wrapText="1" shrinkToFit="1"/>
    </xf>
    <xf numFmtId="0" fontId="15" fillId="4" borderId="9"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15" fillId="4" borderId="0" xfId="0" applyFont="1" applyFill="1" applyBorder="1" applyAlignment="1" applyProtection="1">
      <alignment horizontal="center" vertical="center" wrapText="1" shrinkToFit="1"/>
    </xf>
    <xf numFmtId="0" fontId="15" fillId="4" borderId="11" xfId="0" applyFont="1" applyFill="1" applyBorder="1" applyAlignment="1" applyProtection="1">
      <alignment horizontal="center" vertical="center" wrapText="1" shrinkToFit="1"/>
    </xf>
    <xf numFmtId="0" fontId="5" fillId="7" borderId="7" xfId="0" applyFont="1" applyFill="1" applyBorder="1" applyAlignment="1" applyProtection="1">
      <alignment horizontal="center" vertical="center" wrapText="1" shrinkToFit="1"/>
    </xf>
    <xf numFmtId="0" fontId="5" fillId="7" borderId="8" xfId="0" applyFont="1" applyFill="1" applyBorder="1" applyAlignment="1" applyProtection="1">
      <alignment horizontal="center" vertical="center" wrapText="1" shrinkToFit="1"/>
    </xf>
    <xf numFmtId="0" fontId="5" fillId="7" borderId="9" xfId="0" applyFont="1" applyFill="1" applyBorder="1" applyAlignment="1" applyProtection="1">
      <alignment horizontal="center" vertical="center" wrapText="1" shrinkToFit="1"/>
    </xf>
    <xf numFmtId="0" fontId="5" fillId="7" borderId="12" xfId="0" applyFont="1" applyFill="1" applyBorder="1" applyAlignment="1" applyProtection="1">
      <alignment horizontal="center" vertical="center" wrapText="1" shrinkToFit="1"/>
    </xf>
    <xf numFmtId="0" fontId="5" fillId="7" borderId="13" xfId="0" applyFont="1" applyFill="1" applyBorder="1" applyAlignment="1" applyProtection="1">
      <alignment horizontal="center" vertical="center" wrapText="1" shrinkToFit="1"/>
    </xf>
    <xf numFmtId="0" fontId="5" fillId="7" borderId="14" xfId="0" applyFont="1" applyFill="1" applyBorder="1" applyAlignment="1" applyProtection="1">
      <alignment horizontal="center" vertical="center" wrapText="1" shrinkToFit="1"/>
    </xf>
    <xf numFmtId="0" fontId="1" fillId="0" borderId="0" xfId="0" applyFont="1" applyBorder="1" applyAlignment="1" applyProtection="1">
      <alignment wrapText="1" shrinkToFit="1"/>
    </xf>
    <xf numFmtId="0" fontId="5" fillId="0" borderId="0" xfId="0" applyFont="1" applyBorder="1" applyAlignment="1" applyProtection="1">
      <alignment wrapText="1" shrinkToFit="1"/>
    </xf>
    <xf numFmtId="0" fontId="5" fillId="0" borderId="11" xfId="0" applyFont="1" applyBorder="1" applyAlignment="1" applyProtection="1">
      <alignment wrapText="1" shrinkToFit="1"/>
    </xf>
    <xf numFmtId="0" fontId="5" fillId="2" borderId="0" xfId="0" applyFont="1" applyFill="1" applyBorder="1" applyAlignment="1" applyProtection="1">
      <alignment wrapText="1" shrinkToFit="1"/>
    </xf>
    <xf numFmtId="0" fontId="5" fillId="2" borderId="11" xfId="0" applyFont="1" applyFill="1" applyBorder="1" applyAlignment="1" applyProtection="1">
      <alignment wrapText="1" shrinkToFit="1"/>
    </xf>
    <xf numFmtId="0" fontId="4" fillId="7" borderId="1" xfId="0" applyFont="1" applyFill="1" applyBorder="1" applyAlignment="1" applyProtection="1">
      <alignment horizontal="center" vertical="center" wrapText="1"/>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2" fillId="7" borderId="7" xfId="0" applyFont="1" applyFill="1" applyBorder="1" applyAlignment="1" applyProtection="1">
      <alignment horizontal="center" vertical="center" wrapText="1" shrinkToFit="1"/>
    </xf>
    <xf numFmtId="0" fontId="2" fillId="7" borderId="8" xfId="0" applyFont="1" applyFill="1" applyBorder="1" applyAlignment="1" applyProtection="1">
      <alignment horizontal="center" vertical="center" wrapText="1" shrinkToFit="1"/>
    </xf>
    <xf numFmtId="0" fontId="2" fillId="7" borderId="9" xfId="0" applyFont="1" applyFill="1" applyBorder="1" applyAlignment="1" applyProtection="1">
      <alignment horizontal="center" vertical="center" wrapText="1" shrinkToFit="1"/>
    </xf>
    <xf numFmtId="0" fontId="2" fillId="7" borderId="12" xfId="0" applyFont="1" applyFill="1" applyBorder="1" applyAlignment="1" applyProtection="1">
      <alignment horizontal="center" vertical="center" wrapText="1" shrinkToFit="1"/>
    </xf>
    <xf numFmtId="0" fontId="2" fillId="7" borderId="13" xfId="0" applyFont="1" applyFill="1" applyBorder="1" applyAlignment="1" applyProtection="1">
      <alignment horizontal="center" vertical="center" wrapText="1" shrinkToFit="1"/>
    </xf>
    <xf numFmtId="0" fontId="2"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shrinkToFit="1"/>
    </xf>
    <xf numFmtId="0" fontId="5" fillId="2" borderId="0" xfId="0" applyFont="1" applyFill="1" applyBorder="1" applyAlignment="1" applyProtection="1">
      <alignment vertical="top" wrapText="1" shrinkToFit="1"/>
    </xf>
    <xf numFmtId="0" fontId="5" fillId="2" borderId="11" xfId="0" applyFont="1" applyFill="1" applyBorder="1" applyAlignment="1" applyProtection="1">
      <alignment vertical="top" wrapText="1" shrinkToFit="1"/>
    </xf>
    <xf numFmtId="0" fontId="14" fillId="2" borderId="0" xfId="0" applyFont="1" applyFill="1" applyBorder="1" applyAlignment="1" applyProtection="1">
      <alignment horizontal="left" wrapText="1" shrinkToFit="1"/>
    </xf>
    <xf numFmtId="0" fontId="14" fillId="2" borderId="11" xfId="0" applyFont="1" applyFill="1" applyBorder="1" applyAlignment="1" applyProtection="1">
      <alignment horizontal="left" wrapText="1" shrinkToFit="1"/>
    </xf>
    <xf numFmtId="0" fontId="5" fillId="2" borderId="0" xfId="0" applyFont="1" applyFill="1" applyBorder="1" applyAlignment="1" applyProtection="1">
      <alignment horizontal="left" shrinkToFit="1"/>
    </xf>
    <xf numFmtId="0" fontId="14" fillId="2" borderId="0" xfId="0" applyFont="1" applyFill="1" applyBorder="1" applyAlignment="1" applyProtection="1">
      <alignment horizontal="left" shrinkToFit="1"/>
    </xf>
    <xf numFmtId="0" fontId="14" fillId="2" borderId="11" xfId="0" applyFont="1" applyFill="1" applyBorder="1" applyAlignment="1" applyProtection="1">
      <alignment horizontal="left" shrinkToFit="1"/>
    </xf>
    <xf numFmtId="0" fontId="1" fillId="2" borderId="0" xfId="0" applyFont="1" applyFill="1" applyBorder="1" applyAlignment="1" applyProtection="1">
      <alignment shrinkToFit="1"/>
    </xf>
    <xf numFmtId="0" fontId="14" fillId="2" borderId="0" xfId="0" applyFont="1" applyFill="1" applyBorder="1" applyAlignment="1" applyProtection="1">
      <alignment shrinkToFit="1"/>
    </xf>
    <xf numFmtId="0" fontId="14" fillId="2" borderId="11" xfId="0" applyFont="1" applyFill="1" applyBorder="1" applyAlignment="1" applyProtection="1">
      <alignment shrinkToFit="1"/>
    </xf>
    <xf numFmtId="0" fontId="1" fillId="2" borderId="1" xfId="0" applyFont="1" applyFill="1" applyBorder="1" applyAlignment="1" applyProtection="1">
      <alignment vertical="top" wrapText="1" shrinkToFit="1"/>
      <protection locked="0"/>
    </xf>
    <xf numFmtId="0" fontId="5" fillId="2" borderId="1" xfId="0" applyFont="1" applyFill="1" applyBorder="1" applyAlignment="1" applyProtection="1">
      <alignment vertical="top" wrapText="1" shrinkToFit="1"/>
      <protection locked="0"/>
    </xf>
    <xf numFmtId="0" fontId="1" fillId="2" borderId="34" xfId="0" applyFont="1" applyFill="1" applyBorder="1" applyAlignment="1" applyProtection="1">
      <alignment vertical="top" wrapText="1" shrinkToFit="1"/>
      <protection locked="0"/>
    </xf>
    <xf numFmtId="0" fontId="1" fillId="2" borderId="33" xfId="0" applyFont="1" applyFill="1" applyBorder="1" applyAlignment="1" applyProtection="1">
      <alignment vertical="top" wrapText="1" shrinkToFit="1"/>
      <protection locked="0"/>
    </xf>
    <xf numFmtId="0" fontId="1" fillId="2" borderId="31" xfId="0" applyFont="1" applyFill="1" applyBorder="1" applyAlignment="1" applyProtection="1">
      <alignment vertical="top" wrapText="1" shrinkToFit="1"/>
      <protection locked="0"/>
    </xf>
    <xf numFmtId="0" fontId="1"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49" fontId="2" fillId="11" borderId="18" xfId="0" applyNumberFormat="1" applyFont="1" applyFill="1" applyBorder="1" applyAlignment="1">
      <alignment horizontal="center" vertical="center" wrapText="1"/>
    </xf>
    <xf numFmtId="49" fontId="2" fillId="11" borderId="16" xfId="0" applyNumberFormat="1" applyFont="1" applyFill="1" applyBorder="1" applyAlignment="1">
      <alignment horizontal="center" vertical="center" wrapText="1"/>
    </xf>
    <xf numFmtId="49" fontId="2" fillId="11" borderId="28" xfId="0" applyNumberFormat="1"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5"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7"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4" fillId="4" borderId="34"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4" fillId="5" borderId="10"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7" fillId="2" borderId="1" xfId="0" applyFont="1" applyFill="1" applyBorder="1" applyAlignment="1" applyProtection="1">
      <alignment horizontal="left" vertical="top" wrapText="1"/>
      <protection locked="0"/>
    </xf>
    <xf numFmtId="0" fontId="4" fillId="14" borderId="34" xfId="0" applyFont="1" applyFill="1" applyBorder="1" applyAlignment="1" applyProtection="1">
      <alignment horizontal="left" vertical="center" wrapText="1"/>
    </xf>
    <xf numFmtId="0" fontId="4" fillId="14" borderId="33" xfId="0" applyFont="1" applyFill="1" applyBorder="1" applyAlignment="1" applyProtection="1">
      <alignment horizontal="left" vertical="center" wrapText="1"/>
    </xf>
    <xf numFmtId="0" fontId="4" fillId="14" borderId="31" xfId="0" applyFont="1" applyFill="1" applyBorder="1" applyAlignment="1" applyProtection="1">
      <alignment horizontal="left" vertical="center" wrapText="1"/>
    </xf>
    <xf numFmtId="0" fontId="7" fillId="5" borderId="1" xfId="0" applyFont="1" applyFill="1" applyBorder="1" applyAlignment="1" applyProtection="1">
      <alignment horizontal="left" vertical="top" wrapText="1"/>
    </xf>
    <xf numFmtId="0" fontId="1" fillId="23" borderId="30" xfId="5" applyFont="1" applyFill="1" applyBorder="1" applyAlignment="1" applyProtection="1">
      <alignment horizontal="left" vertical="top" wrapText="1"/>
      <protection locked="0"/>
    </xf>
    <xf numFmtId="0" fontId="32" fillId="23" borderId="1" xfId="5" applyFont="1" applyFill="1" applyBorder="1" applyAlignment="1" applyProtection="1">
      <alignment horizontal="left" vertical="top" wrapText="1"/>
      <protection locked="0"/>
    </xf>
    <xf numFmtId="0" fontId="32" fillId="23" borderId="32" xfId="5" applyFont="1" applyFill="1" applyBorder="1" applyAlignment="1" applyProtection="1">
      <alignment horizontal="left" vertical="top" wrapText="1"/>
      <protection locked="0"/>
    </xf>
    <xf numFmtId="0" fontId="32" fillId="0" borderId="0" xfId="5" applyFont="1" applyBorder="1" applyAlignment="1" applyProtection="1">
      <alignment horizontal="center"/>
    </xf>
    <xf numFmtId="0" fontId="32" fillId="0" borderId="70" xfId="5" applyFont="1" applyBorder="1" applyAlignment="1" applyProtection="1">
      <alignment horizontal="center"/>
    </xf>
    <xf numFmtId="0" fontId="15" fillId="4" borderId="24" xfId="5" applyFont="1" applyFill="1" applyBorder="1" applyAlignment="1" applyProtection="1">
      <alignment horizontal="center" vertical="center"/>
    </xf>
    <xf numFmtId="0" fontId="15" fillId="4" borderId="25" xfId="5" applyFont="1" applyFill="1" applyBorder="1" applyAlignment="1" applyProtection="1">
      <alignment horizontal="center" vertical="center"/>
    </xf>
    <xf numFmtId="0" fontId="15" fillId="4" borderId="26" xfId="5" applyFont="1" applyFill="1" applyBorder="1" applyAlignment="1" applyProtection="1">
      <alignment horizontal="center" vertical="center"/>
    </xf>
    <xf numFmtId="0" fontId="15" fillId="4" borderId="2" xfId="5" applyFont="1" applyFill="1" applyBorder="1" applyAlignment="1" applyProtection="1">
      <alignment horizontal="center" vertical="center"/>
    </xf>
    <xf numFmtId="0" fontId="15" fillId="4" borderId="0" xfId="5" applyFont="1" applyFill="1" applyBorder="1" applyAlignment="1" applyProtection="1">
      <alignment horizontal="center" vertical="center"/>
    </xf>
    <xf numFmtId="0" fontId="15" fillId="4" borderId="3" xfId="5" applyFont="1" applyFill="1" applyBorder="1" applyAlignment="1" applyProtection="1">
      <alignment horizontal="center" vertical="center"/>
    </xf>
    <xf numFmtId="0" fontId="2" fillId="21" borderId="41" xfId="5" applyFont="1" applyFill="1" applyBorder="1" applyProtection="1"/>
    <xf numFmtId="0" fontId="2" fillId="21" borderId="42" xfId="5" applyFont="1" applyFill="1" applyBorder="1" applyProtection="1"/>
    <xf numFmtId="0" fontId="2" fillId="21" borderId="43" xfId="5" applyFont="1" applyFill="1" applyBorder="1" applyProtection="1"/>
    <xf numFmtId="0" fontId="2" fillId="21" borderId="30" xfId="5" applyFont="1" applyFill="1" applyBorder="1" applyProtection="1"/>
    <xf numFmtId="0" fontId="2" fillId="21" borderId="1" xfId="5" applyFont="1" applyFill="1" applyBorder="1" applyProtection="1"/>
    <xf numFmtId="0" fontId="2" fillId="21" borderId="32" xfId="5" applyFont="1" applyFill="1" applyBorder="1" applyProtection="1"/>
    <xf numFmtId="0" fontId="10" fillId="23" borderId="30" xfId="3" applyFill="1" applyBorder="1" applyAlignment="1" applyProtection="1">
      <alignment horizontal="left" vertical="top" wrapText="1"/>
      <protection locked="0"/>
    </xf>
    <xf numFmtId="49" fontId="1" fillId="23" borderId="71" xfId="5" applyNumberFormat="1" applyFont="1" applyFill="1" applyBorder="1" applyAlignment="1" applyProtection="1">
      <alignment horizontal="left" vertical="top" wrapText="1"/>
      <protection locked="0"/>
    </xf>
    <xf numFmtId="49" fontId="32" fillId="23" borderId="72" xfId="5" applyNumberFormat="1" applyFont="1" applyFill="1" applyBorder="1" applyAlignment="1" applyProtection="1">
      <alignment horizontal="left" vertical="top" wrapText="1"/>
      <protection locked="0"/>
    </xf>
    <xf numFmtId="49" fontId="32" fillId="23" borderId="73" xfId="5" applyNumberFormat="1" applyFont="1" applyFill="1" applyBorder="1" applyAlignment="1" applyProtection="1">
      <alignment horizontal="left" vertical="top" wrapText="1"/>
      <protection locked="0"/>
    </xf>
    <xf numFmtId="0" fontId="1" fillId="23" borderId="71" xfId="5" applyFont="1" applyFill="1" applyBorder="1" applyAlignment="1" applyProtection="1">
      <alignment horizontal="left" vertical="top" wrapText="1"/>
      <protection locked="0"/>
    </xf>
    <xf numFmtId="0" fontId="32" fillId="23" borderId="72" xfId="5" applyFont="1" applyFill="1" applyBorder="1" applyAlignment="1" applyProtection="1">
      <alignment horizontal="left" vertical="top" wrapText="1"/>
      <protection locked="0"/>
    </xf>
    <xf numFmtId="0" fontId="32" fillId="23" borderId="73" xfId="5" applyFont="1" applyFill="1" applyBorder="1" applyAlignment="1" applyProtection="1">
      <alignment horizontal="left" vertical="top" wrapText="1"/>
      <protection locked="0"/>
    </xf>
    <xf numFmtId="0" fontId="2" fillId="21" borderId="74" xfId="5" applyFont="1" applyFill="1" applyBorder="1" applyProtection="1"/>
    <xf numFmtId="0" fontId="1" fillId="23" borderId="75" xfId="5" applyFont="1" applyFill="1" applyBorder="1" applyAlignment="1" applyProtection="1">
      <alignment horizontal="left" vertical="top" wrapText="1"/>
      <protection locked="0"/>
    </xf>
    <xf numFmtId="0" fontId="2" fillId="21" borderId="75" xfId="5" applyFont="1" applyFill="1" applyBorder="1" applyProtection="1"/>
    <xf numFmtId="0" fontId="10" fillId="23" borderId="75" xfId="3" applyFill="1" applyBorder="1" applyAlignment="1" applyProtection="1">
      <alignment horizontal="left" vertical="top" wrapText="1"/>
      <protection locked="0"/>
    </xf>
    <xf numFmtId="0" fontId="2" fillId="21" borderId="27" xfId="5" applyFont="1" applyFill="1" applyBorder="1" applyProtection="1"/>
    <xf numFmtId="0" fontId="2" fillId="21" borderId="28" xfId="5" applyFont="1" applyFill="1" applyBorder="1" applyProtection="1"/>
    <xf numFmtId="0" fontId="2" fillId="21" borderId="29" xfId="5" applyFont="1" applyFill="1" applyBorder="1" applyProtection="1"/>
    <xf numFmtId="0" fontId="2" fillId="21" borderId="76" xfId="5" applyFont="1" applyFill="1" applyBorder="1" applyProtection="1"/>
    <xf numFmtId="0" fontId="1" fillId="23" borderId="77" xfId="5" applyFont="1" applyFill="1" applyBorder="1" applyAlignment="1" applyProtection="1">
      <alignment horizontal="left" vertical="top" wrapText="1"/>
      <protection locked="0"/>
    </xf>
    <xf numFmtId="0" fontId="17" fillId="2" borderId="20" xfId="5" applyFont="1" applyFill="1" applyBorder="1" applyAlignment="1" applyProtection="1">
      <alignment horizontal="left" vertical="center" wrapText="1"/>
    </xf>
    <xf numFmtId="0" fontId="17" fillId="2" borderId="8" xfId="5" applyFont="1" applyFill="1" applyBorder="1" applyAlignment="1" applyProtection="1">
      <alignment horizontal="left" vertical="center" wrapText="1"/>
    </xf>
    <xf numFmtId="0" fontId="17" fillId="2" borderId="21" xfId="5" applyFont="1" applyFill="1" applyBorder="1" applyAlignment="1" applyProtection="1">
      <alignment horizontal="left" vertical="center" wrapText="1"/>
    </xf>
    <xf numFmtId="0" fontId="17" fillId="2" borderId="2" xfId="5" applyFont="1" applyFill="1" applyBorder="1" applyAlignment="1" applyProtection="1">
      <alignment horizontal="left" vertical="center" wrapText="1"/>
    </xf>
    <xf numFmtId="0" fontId="17" fillId="2" borderId="0" xfId="5" applyFont="1" applyFill="1" applyBorder="1" applyAlignment="1" applyProtection="1">
      <alignment horizontal="left" vertical="center" wrapText="1"/>
    </xf>
    <xf numFmtId="0" fontId="17" fillId="2" borderId="3" xfId="5" applyFont="1" applyFill="1" applyBorder="1" applyAlignment="1" applyProtection="1">
      <alignment horizontal="left" vertical="center" wrapText="1"/>
    </xf>
    <xf numFmtId="0" fontId="17" fillId="2" borderId="22" xfId="5" applyFont="1" applyFill="1" applyBorder="1" applyAlignment="1" applyProtection="1">
      <alignment horizontal="left" vertical="center" wrapText="1"/>
    </xf>
    <xf numFmtId="0" fontId="17" fillId="2" borderId="13" xfId="5" applyFont="1" applyFill="1" applyBorder="1" applyAlignment="1" applyProtection="1">
      <alignment horizontal="left" vertical="center" wrapText="1"/>
    </xf>
    <xf numFmtId="0" fontId="17" fillId="2" borderId="23" xfId="5" applyFont="1" applyFill="1" applyBorder="1" applyAlignment="1" applyProtection="1">
      <alignment horizontal="left" vertical="center" wrapText="1"/>
    </xf>
    <xf numFmtId="0" fontId="15" fillId="4" borderId="27" xfId="5" applyFont="1" applyFill="1" applyBorder="1" applyAlignment="1" applyProtection="1">
      <alignment horizontal="center" vertical="center"/>
    </xf>
    <xf numFmtId="0" fontId="15" fillId="4" borderId="28" xfId="5" applyFont="1" applyFill="1" applyBorder="1" applyAlignment="1" applyProtection="1">
      <alignment horizontal="center" vertical="center"/>
    </xf>
    <xf numFmtId="0" fontId="15" fillId="4" borderId="29" xfId="5" applyFont="1" applyFill="1" applyBorder="1" applyAlignment="1" applyProtection="1">
      <alignment horizontal="center" vertical="center"/>
    </xf>
    <xf numFmtId="0" fontId="15" fillId="4" borderId="30" xfId="5" applyFont="1" applyFill="1" applyBorder="1" applyAlignment="1" applyProtection="1">
      <alignment horizontal="center" vertical="center"/>
    </xf>
    <xf numFmtId="0" fontId="15" fillId="4" borderId="1" xfId="5" applyFont="1" applyFill="1" applyBorder="1" applyAlignment="1" applyProtection="1">
      <alignment horizontal="center" vertical="center"/>
    </xf>
    <xf numFmtId="0" fontId="15" fillId="4" borderId="32" xfId="5" applyFont="1" applyFill="1" applyBorder="1" applyAlignment="1" applyProtection="1">
      <alignment horizontal="center" vertical="center"/>
    </xf>
    <xf numFmtId="0" fontId="2" fillId="21" borderId="14" xfId="5" applyFont="1" applyFill="1" applyBorder="1" applyProtection="1"/>
    <xf numFmtId="0" fontId="32" fillId="23" borderId="31" xfId="5" applyFont="1" applyFill="1" applyBorder="1" applyAlignment="1" applyProtection="1">
      <alignment horizontal="left" vertical="top" wrapText="1"/>
    </xf>
    <xf numFmtId="0" fontId="32" fillId="23" borderId="1" xfId="5" applyFont="1" applyFill="1" applyBorder="1" applyAlignment="1" applyProtection="1">
      <alignment horizontal="left" vertical="top" wrapText="1"/>
    </xf>
    <xf numFmtId="0" fontId="32" fillId="23" borderId="32" xfId="5" applyFont="1" applyFill="1" applyBorder="1" applyAlignment="1" applyProtection="1">
      <alignment horizontal="left" vertical="top" wrapText="1"/>
    </xf>
    <xf numFmtId="0" fontId="7" fillId="0" borderId="0" xfId="5" applyFont="1" applyBorder="1" applyAlignment="1" applyProtection="1">
      <alignment horizontal="center" wrapText="1"/>
    </xf>
    <xf numFmtId="0" fontId="1" fillId="0" borderId="0" xfId="5" applyBorder="1" applyProtection="1"/>
    <xf numFmtId="0" fontId="32" fillId="23" borderId="78" xfId="5" applyFont="1" applyFill="1" applyBorder="1" applyAlignment="1" applyProtection="1">
      <alignment horizontal="left" vertical="top" wrapText="1"/>
    </xf>
    <xf numFmtId="0" fontId="32" fillId="23" borderId="72" xfId="5" applyFont="1" applyFill="1" applyBorder="1" applyAlignment="1" applyProtection="1">
      <alignment horizontal="left" vertical="top" wrapText="1"/>
    </xf>
    <xf numFmtId="0" fontId="32" fillId="23" borderId="73" xfId="5" applyFont="1" applyFill="1" applyBorder="1" applyAlignment="1" applyProtection="1">
      <alignment horizontal="left" vertical="top" wrapText="1"/>
    </xf>
    <xf numFmtId="0" fontId="35" fillId="2" borderId="24" xfId="5" applyFont="1" applyFill="1" applyBorder="1" applyAlignment="1" applyProtection="1">
      <alignment horizontal="center" vertical="center" wrapText="1"/>
    </xf>
    <xf numFmtId="0" fontId="35" fillId="2" borderId="25" xfId="5" applyFont="1" applyFill="1" applyBorder="1" applyAlignment="1" applyProtection="1">
      <alignment horizontal="center" vertical="center" wrapText="1"/>
    </xf>
    <xf numFmtId="0" fontId="35" fillId="2" borderId="26" xfId="5" applyFont="1" applyFill="1" applyBorder="1" applyAlignment="1" applyProtection="1">
      <alignment horizontal="center" vertical="center" wrapText="1"/>
    </xf>
    <xf numFmtId="0" fontId="35" fillId="2" borderId="2" xfId="5" applyFont="1" applyFill="1" applyBorder="1" applyAlignment="1" applyProtection="1">
      <alignment horizontal="center" vertical="center" wrapText="1"/>
    </xf>
    <xf numFmtId="0" fontId="35" fillId="2" borderId="0" xfId="5" applyFont="1" applyFill="1" applyBorder="1" applyAlignment="1" applyProtection="1">
      <alignment horizontal="center" vertical="center" wrapText="1"/>
    </xf>
    <xf numFmtId="0" fontId="35" fillId="2" borderId="3" xfId="5" applyFont="1" applyFill="1" applyBorder="1" applyAlignment="1" applyProtection="1">
      <alignment horizontal="center" vertical="center" wrapText="1"/>
    </xf>
    <xf numFmtId="0" fontId="35" fillId="2" borderId="4" xfId="5" applyFont="1" applyFill="1" applyBorder="1" applyAlignment="1" applyProtection="1">
      <alignment horizontal="center" vertical="center" wrapText="1"/>
    </xf>
    <xf numFmtId="0" fontId="35" fillId="2" borderId="5" xfId="5" applyFont="1" applyFill="1" applyBorder="1" applyAlignment="1" applyProtection="1">
      <alignment horizontal="center" vertical="center" wrapText="1"/>
    </xf>
    <xf numFmtId="0" fontId="35" fillId="2" borderId="6" xfId="5" applyFont="1" applyFill="1" applyBorder="1" applyAlignment="1" applyProtection="1">
      <alignment horizontal="center" vertical="center" wrapText="1"/>
    </xf>
    <xf numFmtId="0" fontId="1" fillId="22" borderId="79" xfId="5" applyFont="1" applyFill="1" applyBorder="1" applyAlignment="1" applyProtection="1">
      <alignment horizontal="left" vertical="top" wrapText="1"/>
    </xf>
    <xf numFmtId="0" fontId="32" fillId="22" borderId="80" xfId="5" applyFont="1" applyFill="1" applyBorder="1" applyAlignment="1" applyProtection="1">
      <alignment horizontal="left" vertical="top" wrapText="1"/>
    </xf>
    <xf numFmtId="164" fontId="32" fillId="22" borderId="80" xfId="5" applyNumberFormat="1" applyFont="1" applyFill="1" applyBorder="1" applyAlignment="1" applyProtection="1">
      <alignment horizontal="right" vertical="top" wrapText="1"/>
    </xf>
    <xf numFmtId="164" fontId="32" fillId="22" borderId="81" xfId="5" applyNumberFormat="1" applyFont="1" applyFill="1" applyBorder="1" applyAlignment="1" applyProtection="1">
      <alignment horizontal="right" vertical="top" wrapText="1"/>
    </xf>
    <xf numFmtId="0" fontId="1" fillId="2" borderId="0" xfId="0" applyFont="1" applyFill="1" applyBorder="1" applyAlignment="1" applyProtection="1">
      <alignment horizontal="left" vertical="top" wrapText="1" shrinkToFit="1"/>
    </xf>
    <xf numFmtId="0" fontId="32" fillId="2" borderId="0" xfId="0" applyFont="1" applyFill="1" applyBorder="1" applyAlignment="1" applyProtection="1">
      <alignment horizontal="left" vertical="top" wrapText="1" shrinkToFit="1"/>
    </xf>
    <xf numFmtId="0" fontId="32" fillId="2" borderId="11" xfId="0" applyFont="1" applyFill="1" applyBorder="1" applyAlignment="1" applyProtection="1">
      <alignment horizontal="left" vertical="top" wrapText="1" shrinkToFit="1"/>
    </xf>
    <xf numFmtId="0" fontId="0" fillId="2" borderId="0" xfId="0" applyFont="1" applyFill="1" applyBorder="1" applyAlignment="1" applyProtection="1">
      <alignment horizontal="left" vertical="top" wrapText="1" shrinkToFit="1"/>
    </xf>
    <xf numFmtId="0" fontId="0" fillId="2" borderId="11" xfId="0" applyFont="1" applyFill="1" applyBorder="1" applyAlignment="1" applyProtection="1">
      <alignment horizontal="left" vertical="top" wrapText="1" shrinkToFit="1"/>
    </xf>
    <xf numFmtId="0" fontId="1" fillId="7" borderId="7" xfId="0" applyFont="1" applyFill="1" applyBorder="1" applyAlignment="1" applyProtection="1">
      <alignment horizontal="center" vertical="center" wrapText="1" shrinkToFit="1"/>
    </xf>
    <xf numFmtId="0" fontId="1" fillId="7" borderId="8" xfId="0" applyFont="1" applyFill="1" applyBorder="1" applyAlignment="1" applyProtection="1">
      <alignment horizontal="center" vertical="center" wrapText="1" shrinkToFit="1"/>
    </xf>
    <xf numFmtId="0" fontId="1" fillId="7" borderId="9" xfId="0" applyFont="1" applyFill="1" applyBorder="1" applyAlignment="1" applyProtection="1">
      <alignment horizontal="center" vertical="center" wrapText="1" shrinkToFit="1"/>
    </xf>
    <xf numFmtId="0" fontId="1" fillId="7" borderId="12" xfId="0" applyFont="1" applyFill="1" applyBorder="1" applyAlignment="1" applyProtection="1">
      <alignment horizontal="center" vertical="center" wrapText="1" shrinkToFit="1"/>
    </xf>
    <xf numFmtId="0" fontId="1" fillId="7" borderId="13" xfId="0" applyFont="1" applyFill="1" applyBorder="1" applyAlignment="1" applyProtection="1">
      <alignment horizontal="center" vertical="center" wrapText="1" shrinkToFit="1"/>
    </xf>
    <xf numFmtId="0" fontId="1" fillId="7" borderId="14" xfId="0" applyFont="1" applyFill="1" applyBorder="1" applyAlignment="1" applyProtection="1">
      <alignment horizontal="center" vertical="center" wrapText="1" shrinkToFit="1"/>
    </xf>
    <xf numFmtId="0" fontId="1" fillId="2" borderId="11" xfId="0" applyFont="1" applyFill="1" applyBorder="1" applyAlignment="1" applyProtection="1">
      <alignment vertical="top" wrapText="1" shrinkToFit="1"/>
    </xf>
    <xf numFmtId="0" fontId="7" fillId="15" borderId="1" xfId="0" applyFont="1" applyFill="1" applyBorder="1" applyAlignment="1" applyProtection="1">
      <alignment horizontal="left" vertical="center" wrapText="1"/>
    </xf>
    <xf numFmtId="0" fontId="4" fillId="15" borderId="34" xfId="0" applyFont="1" applyFill="1" applyBorder="1" applyAlignment="1" applyProtection="1">
      <alignment horizontal="left" vertical="center" wrapText="1"/>
    </xf>
    <xf numFmtId="0" fontId="4" fillId="15" borderId="33" xfId="0" applyFont="1" applyFill="1" applyBorder="1" applyAlignment="1" applyProtection="1">
      <alignment horizontal="left" vertical="center" wrapText="1"/>
    </xf>
    <xf numFmtId="0" fontId="4" fillId="15" borderId="31" xfId="0" applyFont="1" applyFill="1" applyBorder="1" applyAlignment="1" applyProtection="1">
      <alignment horizontal="left" vertical="center" wrapText="1"/>
    </xf>
    <xf numFmtId="44" fontId="1" fillId="5" borderId="35" xfId="2" applyFont="1" applyFill="1" applyBorder="1" applyAlignment="1" applyProtection="1">
      <alignment horizontal="center"/>
    </xf>
    <xf numFmtId="44" fontId="1" fillId="5" borderId="36" xfId="2" applyFont="1" applyFill="1" applyBorder="1" applyAlignment="1" applyProtection="1">
      <alignment horizontal="center"/>
    </xf>
    <xf numFmtId="44" fontId="1" fillId="5" borderId="37" xfId="2" applyFont="1" applyFill="1" applyBorder="1" applyAlignment="1" applyProtection="1">
      <alignment horizontal="center"/>
    </xf>
    <xf numFmtId="0" fontId="30" fillId="3" borderId="52" xfId="0" applyFont="1" applyFill="1" applyBorder="1" applyAlignment="1" applyProtection="1">
      <alignment horizontal="center" vertical="center" wrapText="1"/>
    </xf>
    <xf numFmtId="0" fontId="30" fillId="3" borderId="53" xfId="0" applyFont="1" applyFill="1" applyBorder="1" applyAlignment="1" applyProtection="1">
      <alignment horizontal="center" vertical="center" wrapText="1"/>
    </xf>
    <xf numFmtId="0" fontId="30" fillId="3" borderId="54" xfId="0" applyFont="1" applyFill="1" applyBorder="1" applyAlignment="1" applyProtection="1">
      <alignment horizontal="center" vertical="center" wrapText="1"/>
    </xf>
    <xf numFmtId="0" fontId="2" fillId="5" borderId="35" xfId="5" applyFont="1" applyFill="1" applyBorder="1" applyAlignment="1" applyProtection="1">
      <alignment horizontal="center" vertical="center" wrapText="1"/>
    </xf>
    <xf numFmtId="0" fontId="2" fillId="5" borderId="36" xfId="5" applyFont="1" applyFill="1" applyBorder="1" applyAlignment="1" applyProtection="1">
      <alignment horizontal="center" vertical="center" wrapText="1"/>
    </xf>
    <xf numFmtId="44" fontId="1" fillId="2" borderId="38" xfId="2" applyFont="1" applyFill="1" applyBorder="1" applyAlignment="1" applyProtection="1">
      <alignment horizontal="center"/>
    </xf>
    <xf numFmtId="44" fontId="1" fillId="2" borderId="39" xfId="2" applyFont="1" applyFill="1" applyBorder="1" applyAlignment="1" applyProtection="1">
      <alignment horizontal="center"/>
    </xf>
    <xf numFmtId="44" fontId="1" fillId="2" borderId="40" xfId="2" applyFont="1" applyFill="1" applyBorder="1" applyAlignment="1" applyProtection="1">
      <alignment horizontal="center"/>
    </xf>
    <xf numFmtId="0" fontId="15" fillId="4" borderId="41"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2" fillId="13" borderId="24" xfId="5" applyFont="1" applyFill="1" applyBorder="1" applyAlignment="1" applyProtection="1">
      <alignment horizontal="center" vertical="center"/>
    </xf>
    <xf numFmtId="0" fontId="2" fillId="13" borderId="25" xfId="5" applyFont="1" applyFill="1" applyBorder="1" applyAlignment="1" applyProtection="1">
      <alignment horizontal="center" vertical="center"/>
    </xf>
    <xf numFmtId="0" fontId="2" fillId="13" borderId="2" xfId="5" applyFont="1" applyFill="1" applyBorder="1" applyAlignment="1" applyProtection="1">
      <alignment horizontal="center" vertical="center"/>
    </xf>
    <xf numFmtId="0" fontId="2" fillId="13" borderId="0" xfId="5" applyFont="1" applyFill="1" applyBorder="1" applyAlignment="1" applyProtection="1">
      <alignment horizontal="center" vertical="center"/>
    </xf>
    <xf numFmtId="0" fontId="2" fillId="13" borderId="48" xfId="5" applyFont="1" applyFill="1" applyBorder="1" applyAlignment="1" applyProtection="1">
      <alignment horizontal="center" vertical="center"/>
    </xf>
    <xf numFmtId="0" fontId="2" fillId="8" borderId="49" xfId="5" applyFont="1" applyFill="1" applyBorder="1" applyAlignment="1" applyProtection="1">
      <alignment horizontal="center" vertical="center"/>
    </xf>
    <xf numFmtId="0" fontId="2" fillId="8" borderId="25" xfId="5" applyFont="1" applyFill="1" applyBorder="1" applyAlignment="1" applyProtection="1">
      <alignment horizontal="center" vertical="center"/>
    </xf>
    <xf numFmtId="0" fontId="2" fillId="8" borderId="46" xfId="5" applyFont="1" applyFill="1" applyBorder="1" applyAlignment="1" applyProtection="1">
      <alignment horizontal="center" vertical="center"/>
    </xf>
    <xf numFmtId="0" fontId="2" fillId="8" borderId="0" xfId="5" applyFont="1" applyFill="1" applyBorder="1" applyAlignment="1" applyProtection="1">
      <alignment horizontal="center" vertical="center"/>
    </xf>
    <xf numFmtId="0" fontId="2" fillId="8" borderId="50" xfId="5" applyFont="1" applyFill="1" applyBorder="1" applyAlignment="1" applyProtection="1">
      <alignment horizontal="center" vertical="center"/>
    </xf>
    <xf numFmtId="0" fontId="2" fillId="8" borderId="51" xfId="5" applyFont="1" applyFill="1" applyBorder="1" applyAlignment="1" applyProtection="1">
      <alignment horizontal="center" vertical="center"/>
    </xf>
    <xf numFmtId="0" fontId="2" fillId="8" borderId="56" xfId="5" applyFont="1" applyFill="1" applyBorder="1" applyAlignment="1" applyProtection="1">
      <alignment horizontal="center" vertical="center" textRotation="90"/>
    </xf>
    <xf numFmtId="0" fontId="2" fillId="8" borderId="57" xfId="5" applyFont="1" applyFill="1" applyBorder="1" applyAlignment="1" applyProtection="1">
      <alignment horizontal="center" vertical="center" textRotation="90"/>
    </xf>
    <xf numFmtId="0" fontId="2" fillId="8" borderId="58" xfId="5" applyFont="1" applyFill="1" applyBorder="1" applyAlignment="1" applyProtection="1">
      <alignment horizontal="center" vertical="center" textRotation="90"/>
    </xf>
    <xf numFmtId="0" fontId="2" fillId="5" borderId="44" xfId="5" applyFont="1" applyFill="1" applyBorder="1" applyAlignment="1" applyProtection="1">
      <alignment horizontal="center" vertical="center" wrapText="1"/>
    </xf>
    <xf numFmtId="0" fontId="2" fillId="5" borderId="45" xfId="5" applyFont="1" applyFill="1" applyBorder="1" applyAlignment="1" applyProtection="1">
      <alignment horizontal="center" vertical="center" wrapText="1"/>
    </xf>
    <xf numFmtId="0" fontId="2" fillId="5" borderId="46" xfId="5" applyFont="1" applyFill="1" applyBorder="1" applyAlignment="1" applyProtection="1">
      <alignment horizontal="center" vertical="center" wrapText="1"/>
    </xf>
    <xf numFmtId="0" fontId="2" fillId="5" borderId="47" xfId="5" applyFont="1" applyFill="1" applyBorder="1" applyAlignment="1" applyProtection="1">
      <alignment horizontal="center" vertical="center" wrapText="1"/>
    </xf>
    <xf numFmtId="0" fontId="2" fillId="5" borderId="55" xfId="5" applyFont="1" applyFill="1" applyBorder="1" applyAlignment="1" applyProtection="1">
      <alignment horizontal="center" vertical="center" wrapText="1"/>
    </xf>
    <xf numFmtId="0" fontId="2" fillId="5" borderId="13" xfId="5" applyFont="1" applyFill="1" applyBorder="1" applyAlignment="1" applyProtection="1">
      <alignment horizontal="center" vertical="center" wrapText="1"/>
    </xf>
    <xf numFmtId="0" fontId="2" fillId="5" borderId="33" xfId="5" applyFont="1" applyFill="1" applyBorder="1" applyAlignment="1" applyProtection="1">
      <alignment horizontal="center" vertical="center" wrapText="1"/>
    </xf>
    <xf numFmtId="0" fontId="2" fillId="5" borderId="8" xfId="5" applyFont="1" applyFill="1" applyBorder="1" applyAlignment="1" applyProtection="1">
      <alignment horizontal="center" vertical="center" wrapText="1"/>
    </xf>
    <xf numFmtId="44" fontId="1" fillId="8" borderId="35" xfId="2" applyFont="1" applyFill="1" applyBorder="1" applyAlignment="1" applyProtection="1">
      <alignment horizontal="center"/>
    </xf>
    <xf numFmtId="44" fontId="1" fillId="8" borderId="36" xfId="2" applyFont="1" applyFill="1" applyBorder="1" applyAlignment="1" applyProtection="1">
      <alignment horizontal="center"/>
    </xf>
    <xf numFmtId="44" fontId="1" fillId="8" borderId="59" xfId="2" applyFont="1" applyFill="1" applyBorder="1" applyAlignment="1" applyProtection="1">
      <alignment horizontal="center"/>
    </xf>
    <xf numFmtId="0" fontId="2" fillId="8" borderId="44" xfId="5" applyFont="1" applyFill="1" applyBorder="1" applyAlignment="1" applyProtection="1">
      <alignment horizontal="center" vertical="center" wrapText="1"/>
    </xf>
    <xf numFmtId="0" fontId="2" fillId="8" borderId="45" xfId="5" applyFont="1" applyFill="1" applyBorder="1" applyAlignment="1" applyProtection="1">
      <alignment horizontal="center" vertical="center" wrapText="1"/>
    </xf>
    <xf numFmtId="0" fontId="2" fillId="8" borderId="46" xfId="5" applyFont="1" applyFill="1" applyBorder="1" applyAlignment="1" applyProtection="1">
      <alignment horizontal="center" vertical="center" wrapText="1"/>
    </xf>
    <xf numFmtId="0" fontId="2" fillId="8" borderId="47" xfId="5" applyFont="1" applyFill="1" applyBorder="1" applyAlignment="1" applyProtection="1">
      <alignment horizontal="center" vertical="center" wrapText="1"/>
    </xf>
    <xf numFmtId="0" fontId="2" fillId="8" borderId="60" xfId="5" applyFont="1" applyFill="1" applyBorder="1" applyAlignment="1" applyProtection="1">
      <alignment horizontal="center" vertical="center" wrapText="1"/>
    </xf>
    <xf numFmtId="0" fontId="2" fillId="8" borderId="61" xfId="5" applyFont="1" applyFill="1" applyBorder="1" applyAlignment="1" applyProtection="1">
      <alignment horizontal="center" vertical="center" wrapText="1"/>
    </xf>
    <xf numFmtId="0" fontId="2" fillId="8" borderId="1" xfId="0" applyFont="1" applyFill="1" applyBorder="1" applyAlignment="1">
      <alignment horizontal="center" vertical="center" textRotation="90" wrapText="1" shrinkToFit="1"/>
    </xf>
    <xf numFmtId="0" fontId="2" fillId="5" borderId="7" xfId="0" applyFont="1" applyFill="1" applyBorder="1" applyAlignment="1">
      <alignment horizontal="center" vertical="center" wrapText="1" shrinkToFit="1"/>
    </xf>
    <xf numFmtId="0" fontId="2" fillId="5" borderId="9" xfId="0" applyFont="1" applyFill="1" applyBorder="1" applyAlignment="1">
      <alignment horizontal="center" vertical="center" wrapText="1" shrinkToFit="1"/>
    </xf>
    <xf numFmtId="0" fontId="2" fillId="5" borderId="10" xfId="0" applyFont="1" applyFill="1" applyBorder="1" applyAlignment="1">
      <alignment horizontal="center" vertical="center" wrapText="1" shrinkToFit="1"/>
    </xf>
    <xf numFmtId="0" fontId="2" fillId="5" borderId="11" xfId="0" applyFont="1" applyFill="1" applyBorder="1" applyAlignment="1">
      <alignment horizontal="center" vertical="center" wrapText="1" shrinkToFit="1"/>
    </xf>
    <xf numFmtId="0" fontId="2" fillId="5" borderId="12" xfId="0" applyFont="1" applyFill="1" applyBorder="1" applyAlignment="1">
      <alignment horizontal="center" vertical="center" wrapText="1" shrinkToFit="1"/>
    </xf>
    <xf numFmtId="0" fontId="2" fillId="5" borderId="14" xfId="0" applyFont="1" applyFill="1" applyBorder="1" applyAlignment="1">
      <alignment horizontal="center" vertical="center" wrapText="1" shrinkToFit="1"/>
    </xf>
    <xf numFmtId="44" fontId="5" fillId="0" borderId="1" xfId="1" applyFont="1" applyFill="1" applyBorder="1" applyAlignment="1">
      <alignment vertical="center" wrapText="1" shrinkToFit="1"/>
    </xf>
    <xf numFmtId="44" fontId="5" fillId="0" borderId="1" xfId="1" applyFont="1" applyFill="1" applyBorder="1" applyAlignment="1">
      <alignment horizontal="left" vertical="center" wrapText="1" shrinkToFit="1"/>
    </xf>
    <xf numFmtId="44" fontId="5" fillId="0" borderId="18" xfId="1" applyFont="1" applyFill="1" applyBorder="1" applyAlignment="1">
      <alignment horizontal="left" vertical="center" wrapText="1" shrinkToFit="1"/>
    </xf>
    <xf numFmtId="44" fontId="5" fillId="0" borderId="16" xfId="1" applyFont="1" applyFill="1" applyBorder="1" applyAlignment="1">
      <alignment horizontal="left" vertical="center" wrapText="1" shrinkToFit="1"/>
    </xf>
    <xf numFmtId="44" fontId="5" fillId="0" borderId="28" xfId="1" applyFont="1" applyFill="1" applyBorder="1" applyAlignment="1">
      <alignment horizontal="left" vertical="center" wrapText="1" shrinkToFit="1"/>
    </xf>
    <xf numFmtId="44" fontId="5" fillId="0" borderId="18" xfId="1" applyFont="1" applyFill="1" applyBorder="1" applyAlignment="1">
      <alignment vertical="center" wrapText="1" shrinkToFit="1"/>
    </xf>
    <xf numFmtId="44" fontId="5" fillId="0" borderId="16" xfId="1" applyFont="1" applyFill="1" applyBorder="1" applyAlignment="1">
      <alignment vertical="center" wrapText="1" shrinkToFit="1"/>
    </xf>
    <xf numFmtId="44" fontId="5" fillId="0" borderId="28" xfId="1" applyFont="1" applyFill="1" applyBorder="1" applyAlignment="1">
      <alignment vertical="center" wrapText="1" shrinkToFit="1"/>
    </xf>
    <xf numFmtId="44" fontId="1" fillId="0" borderId="1" xfId="1" applyFont="1" applyFill="1" applyBorder="1" applyAlignment="1">
      <alignment vertical="center" wrapText="1" shrinkToFit="1"/>
    </xf>
    <xf numFmtId="0" fontId="15" fillId="4" borderId="1"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2" fillId="8" borderId="1"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16" xfId="0" applyFont="1" applyFill="1" applyBorder="1" applyAlignment="1">
      <alignment horizontal="center" vertical="center" wrapText="1" shrinkToFit="1"/>
    </xf>
    <xf numFmtId="0" fontId="2" fillId="5" borderId="28" xfId="0"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8" borderId="7" xfId="0" applyFont="1" applyFill="1" applyBorder="1" applyAlignment="1">
      <alignment horizontal="center" vertical="center" wrapText="1" shrinkToFit="1"/>
    </xf>
    <xf numFmtId="0" fontId="2" fillId="8" borderId="8" xfId="0" applyFont="1" applyFill="1" applyBorder="1" applyAlignment="1">
      <alignment horizontal="center" vertical="center" wrapText="1" shrinkToFit="1"/>
    </xf>
    <xf numFmtId="0" fontId="2" fillId="8" borderId="9"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8" borderId="0"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2" fillId="8" borderId="12" xfId="0" applyFont="1" applyFill="1" applyBorder="1" applyAlignment="1">
      <alignment horizontal="center" vertical="center" wrapText="1" shrinkToFit="1"/>
    </xf>
    <xf numFmtId="0" fontId="2" fillId="8" borderId="13" xfId="0" applyFont="1" applyFill="1" applyBorder="1" applyAlignment="1">
      <alignment horizontal="center" vertical="center" wrapText="1" shrinkToFit="1"/>
    </xf>
    <xf numFmtId="0" fontId="2" fillId="8" borderId="14" xfId="0" applyFont="1" applyFill="1" applyBorder="1" applyAlignment="1">
      <alignment horizontal="center" vertical="center" wrapText="1" shrinkToFit="1"/>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7" fillId="13" borderId="62" xfId="0" applyFont="1" applyFill="1" applyBorder="1" applyAlignment="1">
      <alignment vertical="center" wrapText="1"/>
    </xf>
    <xf numFmtId="0" fontId="17" fillId="13" borderId="63" xfId="0" applyFont="1" applyFill="1" applyBorder="1" applyAlignment="1">
      <alignment vertical="center" wrapText="1"/>
    </xf>
    <xf numFmtId="0" fontId="17" fillId="13" borderId="64" xfId="0" applyFont="1" applyFill="1" applyBorder="1" applyAlignment="1">
      <alignment vertical="center" wrapText="1"/>
    </xf>
    <xf numFmtId="0" fontId="17" fillId="13" borderId="2" xfId="0" applyFont="1" applyFill="1" applyBorder="1" applyAlignment="1">
      <alignment vertical="center" wrapText="1"/>
    </xf>
    <xf numFmtId="0" fontId="17" fillId="13" borderId="0" xfId="0" applyFont="1" applyFill="1" applyBorder="1" applyAlignment="1">
      <alignment vertical="center" wrapText="1"/>
    </xf>
    <xf numFmtId="0" fontId="17" fillId="13" borderId="3" xfId="0" applyFont="1" applyFill="1" applyBorder="1" applyAlignment="1">
      <alignment vertical="center" wrapText="1"/>
    </xf>
    <xf numFmtId="0" fontId="17" fillId="13" borderId="48" xfId="0" applyFont="1" applyFill="1" applyBorder="1" applyAlignment="1">
      <alignment vertical="center" wrapText="1"/>
    </xf>
    <xf numFmtId="0" fontId="17" fillId="13" borderId="51" xfId="0" applyFont="1" applyFill="1" applyBorder="1" applyAlignment="1">
      <alignment vertical="center" wrapText="1"/>
    </xf>
    <xf numFmtId="0" fontId="17" fillId="13" borderId="65" xfId="0" applyFont="1" applyFill="1" applyBorder="1" applyAlignment="1">
      <alignment vertical="center" wrapText="1"/>
    </xf>
    <xf numFmtId="0" fontId="17" fillId="18" borderId="62" xfId="0" applyFont="1" applyFill="1" applyBorder="1" applyAlignment="1">
      <alignment vertical="center" wrapText="1"/>
    </xf>
    <xf numFmtId="0" fontId="17" fillId="18" borderId="63" xfId="0" applyFont="1" applyFill="1" applyBorder="1" applyAlignment="1">
      <alignment vertical="center" wrapText="1"/>
    </xf>
    <xf numFmtId="0" fontId="17" fillId="18" borderId="64" xfId="0" applyFont="1" applyFill="1" applyBorder="1" applyAlignment="1">
      <alignment vertical="center" wrapText="1"/>
    </xf>
    <xf numFmtId="0" fontId="17" fillId="18" borderId="2" xfId="0" applyFont="1" applyFill="1" applyBorder="1" applyAlignment="1">
      <alignment vertical="center" wrapText="1"/>
    </xf>
    <xf numFmtId="0" fontId="17" fillId="18" borderId="0" xfId="0" applyFont="1" applyFill="1" applyBorder="1" applyAlignment="1">
      <alignment vertical="center" wrapText="1"/>
    </xf>
    <xf numFmtId="0" fontId="17" fillId="18" borderId="3" xfId="0" applyFont="1" applyFill="1" applyBorder="1" applyAlignment="1">
      <alignment vertical="center" wrapText="1"/>
    </xf>
    <xf numFmtId="0" fontId="17" fillId="18" borderId="48" xfId="0" applyFont="1" applyFill="1" applyBorder="1" applyAlignment="1">
      <alignment vertical="center" wrapText="1"/>
    </xf>
    <xf numFmtId="0" fontId="17" fillId="18" borderId="51" xfId="0" applyFont="1" applyFill="1" applyBorder="1" applyAlignment="1">
      <alignment vertical="center" wrapText="1"/>
    </xf>
    <xf numFmtId="0" fontId="17" fillId="18" borderId="65" xfId="0" applyFont="1" applyFill="1" applyBorder="1" applyAlignment="1">
      <alignment vertical="center" wrapText="1"/>
    </xf>
    <xf numFmtId="0" fontId="15" fillId="4" borderId="17" xfId="0" applyFont="1" applyFill="1" applyBorder="1" applyAlignment="1" applyProtection="1">
      <alignment horizontal="center" vertical="center"/>
    </xf>
    <xf numFmtId="0" fontId="17" fillId="9" borderId="62" xfId="0" applyFont="1" applyFill="1" applyBorder="1" applyAlignment="1">
      <alignment vertical="center" wrapText="1"/>
    </xf>
    <xf numFmtId="0" fontId="17" fillId="9" borderId="63" xfId="0" applyFont="1" applyFill="1" applyBorder="1" applyAlignment="1">
      <alignment vertical="center" wrapText="1"/>
    </xf>
    <xf numFmtId="0" fontId="17" fillId="9" borderId="64" xfId="0" applyFont="1" applyFill="1" applyBorder="1" applyAlignment="1">
      <alignment vertical="center" wrapText="1"/>
    </xf>
    <xf numFmtId="0" fontId="17" fillId="9" borderId="2" xfId="0" applyFont="1" applyFill="1" applyBorder="1" applyAlignment="1">
      <alignment vertical="center" wrapText="1"/>
    </xf>
    <xf numFmtId="0" fontId="17" fillId="9" borderId="0" xfId="0" applyFont="1" applyFill="1" applyBorder="1" applyAlignment="1">
      <alignment vertical="center" wrapText="1"/>
    </xf>
    <xf numFmtId="0" fontId="17" fillId="9" borderId="3" xfId="0" applyFont="1" applyFill="1" applyBorder="1" applyAlignment="1">
      <alignment vertical="center" wrapText="1"/>
    </xf>
    <xf numFmtId="0" fontId="17" fillId="9" borderId="48" xfId="0" applyFont="1" applyFill="1" applyBorder="1" applyAlignment="1">
      <alignment vertical="center" wrapText="1"/>
    </xf>
    <xf numFmtId="0" fontId="17" fillId="9" borderId="51" xfId="0" applyFont="1" applyFill="1" applyBorder="1" applyAlignment="1">
      <alignment vertical="center" wrapText="1"/>
    </xf>
    <xf numFmtId="0" fontId="17" fillId="9" borderId="65" xfId="0" applyFont="1" applyFill="1" applyBorder="1" applyAlignment="1">
      <alignment vertical="center" wrapText="1"/>
    </xf>
    <xf numFmtId="0" fontId="17" fillId="7" borderId="62" xfId="0" applyFont="1" applyFill="1" applyBorder="1" applyAlignment="1">
      <alignment vertical="center" wrapText="1"/>
    </xf>
    <xf numFmtId="0" fontId="17" fillId="7" borderId="63" xfId="0" applyFont="1" applyFill="1" applyBorder="1" applyAlignment="1">
      <alignment vertical="center" wrapText="1"/>
    </xf>
    <xf numFmtId="0" fontId="17" fillId="7" borderId="64" xfId="0" applyFont="1" applyFill="1" applyBorder="1" applyAlignment="1">
      <alignment vertical="center" wrapText="1"/>
    </xf>
    <xf numFmtId="0" fontId="17" fillId="7" borderId="2" xfId="0" applyFont="1" applyFill="1" applyBorder="1" applyAlignment="1">
      <alignment vertical="center" wrapText="1"/>
    </xf>
    <xf numFmtId="0" fontId="17" fillId="7" borderId="0" xfId="0" applyFont="1" applyFill="1" applyBorder="1" applyAlignment="1">
      <alignment vertical="center" wrapText="1"/>
    </xf>
    <xf numFmtId="0" fontId="17" fillId="7" borderId="3" xfId="0" applyFont="1" applyFill="1" applyBorder="1" applyAlignment="1">
      <alignment vertical="center" wrapText="1"/>
    </xf>
    <xf numFmtId="0" fontId="17" fillId="7" borderId="48" xfId="0" applyFont="1" applyFill="1" applyBorder="1" applyAlignment="1">
      <alignment vertical="center" wrapText="1"/>
    </xf>
    <xf numFmtId="0" fontId="17" fillId="7" borderId="51" xfId="0" applyFont="1" applyFill="1" applyBorder="1" applyAlignment="1">
      <alignment vertical="center" wrapText="1"/>
    </xf>
    <xf numFmtId="0" fontId="17" fillId="7" borderId="65" xfId="0" applyFont="1" applyFill="1" applyBorder="1" applyAlignment="1">
      <alignment vertical="center" wrapText="1"/>
    </xf>
    <xf numFmtId="0" fontId="17" fillId="16" borderId="62" xfId="0" applyFont="1" applyFill="1" applyBorder="1" applyAlignment="1">
      <alignment vertical="center"/>
    </xf>
    <xf numFmtId="0" fontId="17" fillId="16" borderId="63" xfId="0" applyFont="1" applyFill="1" applyBorder="1" applyAlignment="1">
      <alignment vertical="center"/>
    </xf>
    <xf numFmtId="0" fontId="17" fillId="16" borderId="64" xfId="0" applyFont="1" applyFill="1" applyBorder="1" applyAlignment="1">
      <alignment vertical="center"/>
    </xf>
    <xf numFmtId="0" fontId="17" fillId="16" borderId="48" xfId="0" applyFont="1" applyFill="1" applyBorder="1" applyAlignment="1">
      <alignment vertical="center"/>
    </xf>
    <xf numFmtId="0" fontId="17" fillId="16" borderId="51" xfId="0" applyFont="1" applyFill="1" applyBorder="1" applyAlignment="1">
      <alignment vertical="center"/>
    </xf>
    <xf numFmtId="0" fontId="17" fillId="16" borderId="65" xfId="0" applyFont="1" applyFill="1" applyBorder="1" applyAlignment="1">
      <alignment vertical="center"/>
    </xf>
    <xf numFmtId="0" fontId="17" fillId="3" borderId="62" xfId="0" applyFont="1" applyFill="1" applyBorder="1" applyAlignment="1">
      <alignment vertical="center" wrapText="1"/>
    </xf>
    <xf numFmtId="0" fontId="17" fillId="3" borderId="63" xfId="0" applyFont="1" applyFill="1" applyBorder="1" applyAlignment="1">
      <alignment vertical="center" wrapText="1"/>
    </xf>
    <xf numFmtId="0" fontId="17" fillId="3" borderId="64" xfId="0" applyFont="1" applyFill="1" applyBorder="1" applyAlignment="1">
      <alignment vertical="center" wrapText="1"/>
    </xf>
    <xf numFmtId="0" fontId="17" fillId="3" borderId="2" xfId="0" applyFont="1" applyFill="1" applyBorder="1" applyAlignment="1">
      <alignment vertical="center" wrapText="1"/>
    </xf>
    <xf numFmtId="0" fontId="17" fillId="3" borderId="0" xfId="0" applyFont="1" applyFill="1" applyBorder="1" applyAlignment="1">
      <alignment vertical="center" wrapText="1"/>
    </xf>
    <xf numFmtId="0" fontId="17" fillId="3" borderId="3" xfId="0" applyFont="1" applyFill="1" applyBorder="1" applyAlignment="1">
      <alignment vertical="center" wrapText="1"/>
    </xf>
    <xf numFmtId="0" fontId="17" fillId="3" borderId="48" xfId="0" applyFont="1" applyFill="1" applyBorder="1" applyAlignment="1">
      <alignment vertical="center" wrapText="1"/>
    </xf>
    <xf numFmtId="0" fontId="17" fillId="3" borderId="51" xfId="0" applyFont="1" applyFill="1" applyBorder="1" applyAlignment="1">
      <alignment vertical="center" wrapText="1"/>
    </xf>
    <xf numFmtId="0" fontId="17" fillId="3" borderId="65" xfId="0" applyFont="1" applyFill="1" applyBorder="1" applyAlignment="1">
      <alignment vertical="center" wrapText="1"/>
    </xf>
    <xf numFmtId="0" fontId="17" fillId="10" borderId="62" xfId="0" applyFont="1" applyFill="1" applyBorder="1" applyAlignment="1">
      <alignment vertical="center" wrapText="1"/>
    </xf>
    <xf numFmtId="0" fontId="17" fillId="10" borderId="63" xfId="0" applyFont="1" applyFill="1" applyBorder="1" applyAlignment="1">
      <alignment vertical="center" wrapText="1"/>
    </xf>
    <xf numFmtId="0" fontId="17" fillId="10" borderId="64" xfId="0" applyFont="1" applyFill="1" applyBorder="1" applyAlignment="1">
      <alignment vertical="center" wrapText="1"/>
    </xf>
    <xf numFmtId="0" fontId="17" fillId="10" borderId="2" xfId="0" applyFont="1" applyFill="1" applyBorder="1" applyAlignment="1">
      <alignment vertical="center" wrapText="1"/>
    </xf>
    <xf numFmtId="0" fontId="17" fillId="10" borderId="0" xfId="0" applyFont="1" applyFill="1" applyBorder="1" applyAlignment="1">
      <alignment vertical="center" wrapText="1"/>
    </xf>
    <xf numFmtId="0" fontId="17" fillId="10" borderId="3" xfId="0" applyFont="1" applyFill="1" applyBorder="1" applyAlignment="1">
      <alignment vertical="center" wrapText="1"/>
    </xf>
    <xf numFmtId="0" fontId="17" fillId="10" borderId="48" xfId="0" applyFont="1" applyFill="1" applyBorder="1" applyAlignment="1">
      <alignment vertical="center" wrapText="1"/>
    </xf>
    <xf numFmtId="0" fontId="17" fillId="10" borderId="51" xfId="0" applyFont="1" applyFill="1" applyBorder="1" applyAlignment="1">
      <alignment vertical="center" wrapText="1"/>
    </xf>
    <xf numFmtId="0" fontId="17" fillId="10" borderId="65" xfId="0" applyFont="1" applyFill="1" applyBorder="1" applyAlignment="1">
      <alignment vertical="center" wrapText="1"/>
    </xf>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7" fillId="6" borderId="62" xfId="0" applyFont="1" applyFill="1" applyBorder="1" applyAlignment="1">
      <alignment vertical="center" wrapText="1"/>
    </xf>
    <xf numFmtId="0" fontId="17" fillId="6" borderId="63" xfId="0" applyFont="1" applyFill="1" applyBorder="1" applyAlignment="1">
      <alignment vertical="center" wrapText="1"/>
    </xf>
    <xf numFmtId="0" fontId="17" fillId="6" borderId="64" xfId="0" applyFont="1" applyFill="1" applyBorder="1" applyAlignment="1">
      <alignment vertical="center" wrapText="1"/>
    </xf>
    <xf numFmtId="0" fontId="17" fillId="6" borderId="2" xfId="0" applyFont="1" applyFill="1" applyBorder="1" applyAlignment="1">
      <alignment vertical="center" wrapText="1"/>
    </xf>
    <xf numFmtId="0" fontId="17" fillId="6" borderId="0" xfId="0" applyFont="1" applyFill="1" applyBorder="1" applyAlignment="1">
      <alignment vertical="center" wrapText="1"/>
    </xf>
    <xf numFmtId="0" fontId="17" fillId="6" borderId="3" xfId="0" applyFont="1" applyFill="1" applyBorder="1" applyAlignment="1">
      <alignment vertical="center" wrapText="1"/>
    </xf>
    <xf numFmtId="0" fontId="17" fillId="6" borderId="48" xfId="0" applyFont="1" applyFill="1" applyBorder="1" applyAlignment="1">
      <alignment vertical="center" wrapText="1"/>
    </xf>
    <xf numFmtId="0" fontId="17" fillId="6" borderId="51" xfId="0" applyFont="1" applyFill="1" applyBorder="1" applyAlignment="1">
      <alignment vertical="center" wrapText="1"/>
    </xf>
    <xf numFmtId="0" fontId="17" fillId="6" borderId="65" xfId="0" applyFont="1" applyFill="1" applyBorder="1" applyAlignment="1">
      <alignment vertical="center" wrapText="1"/>
    </xf>
    <xf numFmtId="0" fontId="1" fillId="2" borderId="1" xfId="5" applyFont="1" applyFill="1" applyBorder="1" applyAlignment="1" applyProtection="1">
      <alignment shrinkToFit="1"/>
    </xf>
    <xf numFmtId="0" fontId="1" fillId="5" borderId="1" xfId="5" applyFont="1" applyFill="1" applyBorder="1" applyAlignment="1" applyProtection="1">
      <alignment vertical="center" shrinkToFit="1"/>
    </xf>
    <xf numFmtId="0" fontId="22" fillId="4" borderId="34" xfId="5" applyFont="1" applyFill="1" applyBorder="1" applyAlignment="1" applyProtection="1">
      <alignment horizontal="center" vertical="center" shrinkToFit="1"/>
    </xf>
    <xf numFmtId="0" fontId="22" fillId="4" borderId="33" xfId="5" applyFont="1" applyFill="1" applyBorder="1" applyAlignment="1" applyProtection="1">
      <alignment horizontal="center" vertical="center" shrinkToFit="1"/>
    </xf>
    <xf numFmtId="0" fontId="22" fillId="4" borderId="31" xfId="5" applyFont="1" applyFill="1" applyBorder="1" applyAlignment="1" applyProtection="1">
      <alignment horizontal="center" vertical="center" shrinkToFit="1"/>
    </xf>
    <xf numFmtId="0" fontId="1" fillId="5" borderId="1" xfId="5" applyFont="1" applyFill="1" applyBorder="1" applyAlignment="1" applyProtection="1">
      <alignment shrinkToFit="1"/>
    </xf>
    <xf numFmtId="0" fontId="21" fillId="4" borderId="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47"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5" xfId="5" applyFont="1" applyFill="1" applyBorder="1" applyAlignment="1" applyProtection="1">
      <alignment horizontal="center" vertical="center" wrapText="1"/>
    </xf>
    <xf numFmtId="0" fontId="3" fillId="2" borderId="61" xfId="5" applyFont="1" applyFill="1" applyBorder="1" applyAlignment="1" applyProtection="1">
      <alignment horizontal="center" vertical="center" wrapText="1"/>
    </xf>
    <xf numFmtId="0" fontId="3" fillId="2" borderId="46"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22" fillId="4" borderId="66" xfId="5" applyFont="1" applyFill="1" applyBorder="1" applyAlignment="1" applyProtection="1">
      <alignment horizontal="center" vertical="center" shrinkToFit="1"/>
    </xf>
    <xf numFmtId="0" fontId="22" fillId="4" borderId="67" xfId="5" applyFont="1" applyFill="1" applyBorder="1" applyAlignment="1" applyProtection="1">
      <alignment horizontal="center" vertical="center" shrinkToFit="1"/>
    </xf>
    <xf numFmtId="0" fontId="11" fillId="2" borderId="46"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 fillId="2" borderId="68" xfId="5" applyFont="1" applyFill="1" applyBorder="1" applyAlignment="1" applyProtection="1">
      <alignment horizontal="center" vertical="center" wrapText="1"/>
    </xf>
    <xf numFmtId="0" fontId="3" fillId="2" borderId="69" xfId="5" applyFont="1" applyFill="1" applyBorder="1" applyAlignment="1" applyProtection="1">
      <alignment horizontal="center" vertical="center" wrapText="1"/>
    </xf>
    <xf numFmtId="0" fontId="24" fillId="4" borderId="24" xfId="5" applyFont="1" applyFill="1" applyBorder="1" applyAlignment="1" applyProtection="1">
      <alignment horizontal="center" vertical="center" wrapText="1"/>
    </xf>
    <xf numFmtId="0" fontId="24" fillId="4" borderId="25" xfId="5" applyFont="1" applyFill="1" applyBorder="1" applyAlignment="1" applyProtection="1">
      <alignment horizontal="center" vertical="center" wrapText="1"/>
    </xf>
    <xf numFmtId="0" fontId="24" fillId="4" borderId="0" xfId="5" applyFont="1" applyFill="1" applyBorder="1" applyAlignment="1" applyProtection="1">
      <alignment horizontal="center" vertical="center" wrapText="1"/>
    </xf>
    <xf numFmtId="0" fontId="2" fillId="23" borderId="2" xfId="0" applyFont="1" applyFill="1" applyBorder="1" applyAlignment="1" applyProtection="1">
      <alignment horizontal="left" vertical="top" wrapText="1" shrinkToFit="1"/>
    </xf>
    <xf numFmtId="0" fontId="2" fillId="23" borderId="0" xfId="0" applyFont="1" applyFill="1" applyBorder="1" applyAlignment="1" applyProtection="1">
      <alignment horizontal="left" vertical="top" wrapText="1" shrinkToFit="1"/>
    </xf>
    <xf numFmtId="0" fontId="1" fillId="23" borderId="0" xfId="0" applyFont="1" applyFill="1" applyBorder="1" applyAlignment="1" applyProtection="1">
      <alignment horizontal="left" vertical="top" wrapText="1" shrinkToFit="1"/>
    </xf>
    <xf numFmtId="0" fontId="2" fillId="23" borderId="3" xfId="0" applyFont="1" applyFill="1" applyBorder="1" applyAlignment="1" applyProtection="1">
      <alignment horizontal="left" vertical="top" wrapText="1" shrinkToFit="1"/>
    </xf>
    <xf numFmtId="0" fontId="1" fillId="21" borderId="82" xfId="0" applyFont="1" applyFill="1" applyBorder="1" applyAlignment="1" applyProtection="1">
      <alignment horizontal="left" vertical="top" wrapText="1" shrinkToFit="1"/>
      <protection locked="0"/>
    </xf>
    <xf numFmtId="0" fontId="1" fillId="23" borderId="3" xfId="0" applyFont="1" applyFill="1" applyBorder="1" applyAlignment="1" applyProtection="1">
      <alignment horizontal="left" vertical="top" wrapText="1" shrinkToFit="1"/>
    </xf>
    <xf numFmtId="0" fontId="33" fillId="12" borderId="24" xfId="0" applyFont="1" applyFill="1" applyBorder="1" applyAlignment="1" applyProtection="1">
      <alignment horizontal="center" vertical="center" wrapText="1" shrinkToFit="1"/>
    </xf>
    <xf numFmtId="0" fontId="33" fillId="12" borderId="25" xfId="0" applyFont="1" applyFill="1" applyBorder="1" applyAlignment="1" applyProtection="1">
      <alignment horizontal="center" vertical="center" wrapText="1" shrinkToFit="1"/>
    </xf>
    <xf numFmtId="0" fontId="33" fillId="12" borderId="26" xfId="0" applyFont="1" applyFill="1" applyBorder="1" applyAlignment="1" applyProtection="1">
      <alignment horizontal="center" vertical="center" wrapText="1" shrinkToFit="1"/>
    </xf>
    <xf numFmtId="0" fontId="33" fillId="12" borderId="2" xfId="0" applyFont="1" applyFill="1" applyBorder="1" applyAlignment="1" applyProtection="1">
      <alignment horizontal="center" vertical="center" wrapText="1" shrinkToFit="1"/>
    </xf>
    <xf numFmtId="0" fontId="33" fillId="12" borderId="0" xfId="0" applyFont="1" applyFill="1" applyBorder="1" applyAlignment="1" applyProtection="1">
      <alignment horizontal="center" vertical="center" wrapText="1" shrinkToFit="1"/>
    </xf>
    <xf numFmtId="0" fontId="33" fillId="12" borderId="3" xfId="0" applyFont="1" applyFill="1" applyBorder="1" applyAlignment="1" applyProtection="1">
      <alignment horizontal="center" vertical="center" wrapText="1" shrinkToFit="1"/>
    </xf>
    <xf numFmtId="0" fontId="1" fillId="17" borderId="46" xfId="0" applyFont="1" applyFill="1" applyBorder="1" applyAlignment="1" applyProtection="1">
      <alignment horizontal="left" vertical="top" wrapText="1" shrinkToFit="1"/>
    </xf>
    <xf numFmtId="0" fontId="1" fillId="17" borderId="0" xfId="0" applyFont="1" applyFill="1" applyBorder="1" applyAlignment="1" applyProtection="1">
      <alignment horizontal="left" vertical="top" wrapText="1" shrinkToFit="1"/>
    </xf>
    <xf numFmtId="0" fontId="32" fillId="17" borderId="0" xfId="0" applyFont="1" applyFill="1" applyBorder="1" applyAlignment="1" applyProtection="1">
      <alignment horizontal="left" vertical="top" wrapText="1" shrinkToFit="1"/>
    </xf>
    <xf numFmtId="0" fontId="32" fillId="17" borderId="3" xfId="0" applyFont="1" applyFill="1" applyBorder="1" applyAlignment="1" applyProtection="1">
      <alignment horizontal="left" vertical="top" wrapText="1" shrinkToFit="1"/>
    </xf>
    <xf numFmtId="0" fontId="32" fillId="17" borderId="46" xfId="0" applyFont="1" applyFill="1" applyBorder="1" applyAlignment="1" applyProtection="1">
      <alignment horizontal="left" vertical="top" wrapText="1" shrinkToFit="1"/>
    </xf>
    <xf numFmtId="0" fontId="9" fillId="19" borderId="24" xfId="0" applyFont="1" applyFill="1" applyBorder="1" applyAlignment="1" applyProtection="1">
      <alignment horizontal="center" vertical="center" wrapText="1" shrinkToFit="1"/>
    </xf>
    <xf numFmtId="0" fontId="9" fillId="19" borderId="25" xfId="0" applyFont="1" applyFill="1" applyBorder="1" applyAlignment="1" applyProtection="1">
      <alignment horizontal="center" vertical="center" wrapText="1" shrinkToFit="1"/>
    </xf>
    <xf numFmtId="0" fontId="9" fillId="19" borderId="26" xfId="0" applyFont="1" applyFill="1" applyBorder="1" applyAlignment="1" applyProtection="1">
      <alignment horizontal="center" vertical="center" wrapText="1" shrinkToFit="1"/>
    </xf>
    <xf numFmtId="0" fontId="9" fillId="19" borderId="22" xfId="0" applyFont="1" applyFill="1" applyBorder="1" applyAlignment="1" applyProtection="1">
      <alignment horizontal="center" vertical="center" wrapText="1" shrinkToFit="1"/>
    </xf>
    <xf numFmtId="0" fontId="9" fillId="19" borderId="13" xfId="0" applyFont="1" applyFill="1" applyBorder="1" applyAlignment="1" applyProtection="1">
      <alignment horizontal="center" vertical="center" wrapText="1" shrinkToFit="1"/>
    </xf>
    <xf numFmtId="0" fontId="9" fillId="19" borderId="23" xfId="0" applyFont="1" applyFill="1" applyBorder="1" applyAlignment="1" applyProtection="1">
      <alignment horizontal="center" vertical="center" wrapText="1" shrinkToFit="1"/>
    </xf>
    <xf numFmtId="0" fontId="1" fillId="20" borderId="20" xfId="0" applyFont="1" applyFill="1" applyBorder="1" applyAlignment="1" applyProtection="1">
      <alignment horizontal="left" vertical="top" wrapText="1" shrinkToFit="1"/>
    </xf>
    <xf numFmtId="0" fontId="1" fillId="20" borderId="8" xfId="0" applyFont="1" applyFill="1" applyBorder="1" applyAlignment="1" applyProtection="1">
      <alignment horizontal="left" vertical="top" wrapText="1" shrinkToFit="1"/>
    </xf>
    <xf numFmtId="0" fontId="32" fillId="20" borderId="8" xfId="0" applyFont="1" applyFill="1" applyBorder="1" applyAlignment="1" applyProtection="1">
      <alignment horizontal="left" vertical="top" wrapText="1" shrinkToFit="1"/>
    </xf>
    <xf numFmtId="0" fontId="32" fillId="20" borderId="21" xfId="0" applyFont="1" applyFill="1" applyBorder="1" applyAlignment="1" applyProtection="1">
      <alignment horizontal="left" vertical="top" wrapText="1" shrinkToFit="1"/>
    </xf>
    <xf numFmtId="0" fontId="34" fillId="17" borderId="44" xfId="0" applyFont="1" applyFill="1" applyBorder="1" applyAlignment="1" applyProtection="1">
      <alignment horizontal="center" vertical="top" wrapText="1" shrinkToFit="1"/>
    </xf>
    <xf numFmtId="0" fontId="34" fillId="17" borderId="63" xfId="0" applyFont="1" applyFill="1" applyBorder="1" applyAlignment="1" applyProtection="1">
      <alignment horizontal="center" vertical="top" wrapText="1" shrinkToFit="1"/>
    </xf>
    <xf numFmtId="0" fontId="34" fillId="17" borderId="64" xfId="0" applyFont="1" applyFill="1" applyBorder="1" applyAlignment="1" applyProtection="1">
      <alignment horizontal="center" vertical="top" wrapText="1" shrinkToFit="1"/>
    </xf>
    <xf numFmtId="0" fontId="34" fillId="17" borderId="46" xfId="0" applyFont="1" applyFill="1" applyBorder="1" applyAlignment="1" applyProtection="1">
      <alignment horizontal="center" vertical="top" wrapText="1" shrinkToFit="1"/>
    </xf>
    <xf numFmtId="0" fontId="34" fillId="17" borderId="0" xfId="0" applyFont="1" applyFill="1" applyBorder="1" applyAlignment="1" applyProtection="1">
      <alignment horizontal="center" vertical="top" wrapText="1" shrinkToFit="1"/>
    </xf>
    <xf numFmtId="0" fontId="34" fillId="17" borderId="3" xfId="0" applyFont="1" applyFill="1" applyBorder="1" applyAlignment="1" applyProtection="1">
      <alignment horizontal="center" vertical="top" wrapText="1" shrinkToFit="1"/>
    </xf>
    <xf numFmtId="0" fontId="2" fillId="17" borderId="94" xfId="0" applyFont="1" applyFill="1" applyBorder="1" applyAlignment="1" applyProtection="1">
      <alignment horizontal="left" vertical="center" wrapText="1" shrinkToFit="1"/>
    </xf>
    <xf numFmtId="0" fontId="1" fillId="23" borderId="83" xfId="0" applyFont="1" applyFill="1" applyBorder="1" applyAlignment="1" applyProtection="1">
      <alignment horizontal="center" vertical="center" wrapText="1" shrinkToFit="1"/>
      <protection locked="0"/>
    </xf>
    <xf numFmtId="0" fontId="1" fillId="23" borderId="84" xfId="0" applyFont="1" applyFill="1" applyBorder="1" applyAlignment="1" applyProtection="1">
      <alignment horizontal="center" vertical="center" wrapText="1" shrinkToFit="1"/>
      <protection locked="0"/>
    </xf>
    <xf numFmtId="0" fontId="1" fillId="23" borderId="85" xfId="0" applyFont="1" applyFill="1" applyBorder="1" applyAlignment="1" applyProtection="1">
      <alignment horizontal="center" vertical="center" wrapText="1" shrinkToFit="1"/>
      <protection locked="0"/>
    </xf>
    <xf numFmtId="0" fontId="1" fillId="23" borderId="93" xfId="0" applyFont="1" applyFill="1" applyBorder="1" applyAlignment="1" applyProtection="1">
      <alignment horizontal="center" vertical="center" wrapText="1" shrinkToFit="1"/>
      <protection locked="0"/>
    </xf>
    <xf numFmtId="0" fontId="1" fillId="23" borderId="0" xfId="0" applyFont="1" applyFill="1" applyBorder="1" applyAlignment="1" applyProtection="1">
      <alignment horizontal="center" vertical="center" wrapText="1" shrinkToFit="1"/>
      <protection locked="0"/>
    </xf>
    <xf numFmtId="0" fontId="1" fillId="23" borderId="94" xfId="0" applyFont="1" applyFill="1" applyBorder="1" applyAlignment="1" applyProtection="1">
      <alignment horizontal="center" vertical="center" wrapText="1" shrinkToFit="1"/>
      <protection locked="0"/>
    </xf>
    <xf numFmtId="0" fontId="1" fillId="23" borderId="96" xfId="0" applyFont="1" applyFill="1" applyBorder="1" applyAlignment="1" applyProtection="1">
      <alignment horizontal="center" vertical="center" wrapText="1" shrinkToFit="1"/>
      <protection locked="0"/>
    </xf>
    <xf numFmtId="0" fontId="1" fillId="23" borderId="82" xfId="0" applyFont="1" applyFill="1" applyBorder="1" applyAlignment="1" applyProtection="1">
      <alignment horizontal="center" vertical="center" wrapText="1" shrinkToFit="1"/>
      <protection locked="0"/>
    </xf>
    <xf numFmtId="0" fontId="1" fillId="23" borderId="97" xfId="0" applyFont="1" applyFill="1" applyBorder="1" applyAlignment="1" applyProtection="1">
      <alignment horizontal="center" vertical="center" wrapText="1" shrinkToFit="1"/>
      <protection locked="0"/>
    </xf>
    <xf numFmtId="0" fontId="1" fillId="23" borderId="99" xfId="0" applyFont="1" applyFill="1" applyBorder="1" applyAlignment="1" applyProtection="1">
      <alignment horizontal="center" vertical="center" wrapText="1" shrinkToFit="1"/>
      <protection locked="0"/>
    </xf>
    <xf numFmtId="0" fontId="1" fillId="23" borderId="101" xfId="0" applyFont="1" applyFill="1" applyBorder="1" applyAlignment="1" applyProtection="1">
      <alignment horizontal="center" vertical="center" wrapText="1" shrinkToFit="1"/>
      <protection locked="0"/>
    </xf>
    <xf numFmtId="0" fontId="1" fillId="23" borderId="102" xfId="0" applyFont="1" applyFill="1" applyBorder="1" applyAlignment="1" applyProtection="1">
      <alignment horizontal="center" vertical="center" wrapText="1" shrinkToFit="1"/>
      <protection locked="0"/>
    </xf>
    <xf numFmtId="0" fontId="2" fillId="20" borderId="90" xfId="0" applyFont="1" applyFill="1" applyBorder="1" applyAlignment="1" applyProtection="1">
      <alignment horizontal="left" vertical="center" wrapText="1" shrinkToFit="1"/>
    </xf>
    <xf numFmtId="0" fontId="2" fillId="20" borderId="91" xfId="0" applyFont="1" applyFill="1" applyBorder="1" applyAlignment="1" applyProtection="1">
      <alignment horizontal="left" vertical="center" wrapText="1" shrinkToFit="1"/>
    </xf>
    <xf numFmtId="0" fontId="2" fillId="20" borderId="98" xfId="0" applyFont="1" applyFill="1" applyBorder="1" applyAlignment="1" applyProtection="1">
      <alignment horizontal="left" vertical="center" wrapText="1" shrinkToFit="1"/>
    </xf>
    <xf numFmtId="0" fontId="2" fillId="20" borderId="100" xfId="0" applyFont="1" applyFill="1" applyBorder="1" applyAlignment="1" applyProtection="1">
      <alignment horizontal="left" vertical="center" wrapText="1" shrinkToFit="1"/>
    </xf>
    <xf numFmtId="0" fontId="1" fillId="23" borderId="83" xfId="0" applyFont="1" applyFill="1" applyBorder="1" applyAlignment="1" applyProtection="1">
      <alignment horizontal="left" vertical="top" wrapText="1" shrinkToFit="1"/>
      <protection locked="0"/>
    </xf>
    <xf numFmtId="0" fontId="1" fillId="23" borderId="84" xfId="0" applyFont="1" applyFill="1" applyBorder="1" applyAlignment="1" applyProtection="1">
      <alignment horizontal="left" vertical="top" wrapText="1" shrinkToFit="1"/>
      <protection locked="0"/>
    </xf>
    <xf numFmtId="0" fontId="1" fillId="23" borderId="85" xfId="0" applyFont="1" applyFill="1" applyBorder="1" applyAlignment="1" applyProtection="1">
      <alignment horizontal="left" vertical="top" wrapText="1" shrinkToFit="1"/>
      <protection locked="0"/>
    </xf>
    <xf numFmtId="0" fontId="1" fillId="23" borderId="93" xfId="0" applyFont="1" applyFill="1" applyBorder="1" applyAlignment="1" applyProtection="1">
      <alignment horizontal="left" vertical="top" wrapText="1" shrinkToFit="1"/>
      <protection locked="0"/>
    </xf>
    <xf numFmtId="0" fontId="1" fillId="23" borderId="0" xfId="0" applyFont="1" applyFill="1" applyBorder="1" applyAlignment="1" applyProtection="1">
      <alignment horizontal="left" vertical="top" wrapText="1" shrinkToFit="1"/>
      <protection locked="0"/>
    </xf>
    <xf numFmtId="0" fontId="1" fillId="23" borderId="94" xfId="0" applyFont="1" applyFill="1" applyBorder="1" applyAlignment="1" applyProtection="1">
      <alignment horizontal="left" vertical="top" wrapText="1" shrinkToFit="1"/>
      <protection locked="0"/>
    </xf>
    <xf numFmtId="0" fontId="1" fillId="23" borderId="86" xfId="0" applyFont="1" applyFill="1" applyBorder="1" applyAlignment="1" applyProtection="1">
      <alignment horizontal="left" vertical="top" wrapText="1" shrinkToFit="1"/>
      <protection locked="0"/>
    </xf>
    <xf numFmtId="0" fontId="1" fillId="23" borderId="87" xfId="0" applyFont="1" applyFill="1" applyBorder="1" applyAlignment="1" applyProtection="1">
      <alignment horizontal="left" vertical="top" wrapText="1" shrinkToFit="1"/>
      <protection locked="0"/>
    </xf>
    <xf numFmtId="0" fontId="1" fillId="23" borderId="88" xfId="0" applyFont="1" applyFill="1" applyBorder="1" applyAlignment="1" applyProtection="1">
      <alignment horizontal="left" vertical="top" wrapText="1" shrinkToFit="1"/>
      <protection locked="0"/>
    </xf>
    <xf numFmtId="0" fontId="1" fillId="20" borderId="83" xfId="0" applyFont="1" applyFill="1" applyBorder="1" applyAlignment="1" applyProtection="1">
      <alignment horizontal="left" vertical="top" wrapText="1" shrinkToFit="1"/>
    </xf>
    <xf numFmtId="0" fontId="1" fillId="20" borderId="84" xfId="0" applyFont="1" applyFill="1" applyBorder="1" applyAlignment="1" applyProtection="1">
      <alignment horizontal="left" vertical="top" wrapText="1" shrinkToFit="1"/>
    </xf>
    <xf numFmtId="0" fontId="1" fillId="20" borderId="85" xfId="0" applyFont="1" applyFill="1" applyBorder="1" applyAlignment="1" applyProtection="1">
      <alignment horizontal="left" vertical="top" wrapText="1" shrinkToFit="1"/>
    </xf>
    <xf numFmtId="0" fontId="1" fillId="20" borderId="86" xfId="0" applyFont="1" applyFill="1" applyBorder="1" applyAlignment="1" applyProtection="1">
      <alignment horizontal="left" vertical="top" wrapText="1" shrinkToFit="1"/>
    </xf>
    <xf numFmtId="0" fontId="1" fillId="20" borderId="87" xfId="0" applyFont="1" applyFill="1" applyBorder="1" applyAlignment="1" applyProtection="1">
      <alignment horizontal="left" vertical="top" wrapText="1" shrinkToFit="1"/>
    </xf>
    <xf numFmtId="0" fontId="1" fillId="20" borderId="88" xfId="0" applyFont="1" applyFill="1" applyBorder="1" applyAlignment="1" applyProtection="1">
      <alignment horizontal="left" vertical="top" wrapText="1" shrinkToFit="1"/>
    </xf>
    <xf numFmtId="0" fontId="2" fillId="20" borderId="92" xfId="0" applyFont="1" applyFill="1" applyBorder="1" applyAlignment="1" applyProtection="1">
      <alignment horizontal="left" vertical="center" wrapText="1" shrinkToFit="1"/>
    </xf>
    <xf numFmtId="0" fontId="1" fillId="20" borderId="93" xfId="0" applyFont="1" applyFill="1" applyBorder="1" applyAlignment="1" applyProtection="1">
      <alignment horizontal="left" vertical="top" wrapText="1" shrinkToFit="1"/>
    </xf>
    <xf numFmtId="0" fontId="1" fillId="20" borderId="0" xfId="0" applyFont="1" applyFill="1" applyBorder="1" applyAlignment="1" applyProtection="1">
      <alignment horizontal="left" vertical="top" wrapText="1" shrinkToFit="1"/>
    </xf>
    <xf numFmtId="0" fontId="1" fillId="20" borderId="94" xfId="0" applyFont="1" applyFill="1" applyBorder="1" applyAlignment="1" applyProtection="1">
      <alignment horizontal="left" vertical="top" wrapText="1" shrinkToFit="1"/>
    </xf>
    <xf numFmtId="0" fontId="41" fillId="24" borderId="83" xfId="0" applyFont="1" applyFill="1" applyBorder="1" applyAlignment="1" applyProtection="1">
      <alignment horizontal="center" vertical="top" wrapText="1" shrinkToFit="1"/>
    </xf>
    <xf numFmtId="0" fontId="41" fillId="24" borderId="84" xfId="0" applyFont="1" applyFill="1" applyBorder="1" applyAlignment="1" applyProtection="1">
      <alignment horizontal="center" vertical="top" wrapText="1" shrinkToFit="1"/>
    </xf>
    <xf numFmtId="0" fontId="41" fillId="24" borderId="85" xfId="0" applyFont="1" applyFill="1" applyBorder="1" applyAlignment="1" applyProtection="1">
      <alignment horizontal="center" vertical="top" wrapText="1" shrinkToFit="1"/>
    </xf>
    <xf numFmtId="0" fontId="41" fillId="24" borderId="93" xfId="0" applyFont="1" applyFill="1" applyBorder="1" applyAlignment="1" applyProtection="1">
      <alignment horizontal="center" vertical="top" wrapText="1" shrinkToFit="1"/>
    </xf>
    <xf numFmtId="0" fontId="41" fillId="24" borderId="0" xfId="0" applyFont="1" applyFill="1" applyBorder="1" applyAlignment="1" applyProtection="1">
      <alignment horizontal="center" vertical="top" wrapText="1" shrinkToFit="1"/>
    </xf>
    <xf numFmtId="0" fontId="41" fillId="24" borderId="94" xfId="0" applyFont="1" applyFill="1" applyBorder="1" applyAlignment="1" applyProtection="1">
      <alignment horizontal="center" vertical="top" wrapText="1" shrinkToFit="1"/>
    </xf>
    <xf numFmtId="0" fontId="41" fillId="24" borderId="96" xfId="0" applyFont="1" applyFill="1" applyBorder="1" applyAlignment="1" applyProtection="1">
      <alignment horizontal="center" vertical="top" wrapText="1" shrinkToFit="1"/>
    </xf>
    <xf numFmtId="0" fontId="41" fillId="24" borderId="82" xfId="0" applyFont="1" applyFill="1" applyBorder="1" applyAlignment="1" applyProtection="1">
      <alignment horizontal="center" vertical="top" wrapText="1" shrinkToFit="1"/>
    </xf>
    <xf numFmtId="0" fontId="41" fillId="24" borderId="97" xfId="0" applyFont="1" applyFill="1" applyBorder="1" applyAlignment="1" applyProtection="1">
      <alignment horizontal="center" vertical="top" wrapText="1" shrinkToFit="1"/>
    </xf>
    <xf numFmtId="0" fontId="1" fillId="23" borderId="99" xfId="0" applyFont="1" applyFill="1" applyBorder="1" applyAlignment="1" applyProtection="1">
      <alignment vertical="top" wrapText="1" shrinkToFit="1"/>
      <protection locked="0"/>
    </xf>
    <xf numFmtId="0" fontId="1" fillId="23" borderId="102" xfId="0" applyFont="1" applyFill="1" applyBorder="1" applyAlignment="1" applyProtection="1">
      <alignment vertical="top" wrapText="1" shrinkToFit="1"/>
      <protection locked="0"/>
    </xf>
    <xf numFmtId="0" fontId="1" fillId="23" borderId="93" xfId="0" applyFont="1" applyFill="1" applyBorder="1" applyAlignment="1" applyProtection="1">
      <alignment vertical="top" wrapText="1" shrinkToFit="1"/>
      <protection locked="0"/>
    </xf>
    <xf numFmtId="0" fontId="1" fillId="23" borderId="94" xfId="0" applyFont="1" applyFill="1" applyBorder="1" applyAlignment="1" applyProtection="1">
      <alignment vertical="top" wrapText="1" shrinkToFit="1"/>
      <protection locked="0"/>
    </xf>
    <xf numFmtId="0" fontId="1" fillId="23" borderId="96" xfId="0" applyFont="1" applyFill="1" applyBorder="1" applyAlignment="1" applyProtection="1">
      <alignment vertical="top" wrapText="1" shrinkToFit="1"/>
      <protection locked="0"/>
    </xf>
    <xf numFmtId="0" fontId="1" fillId="23" borderId="97" xfId="0" applyFont="1" applyFill="1" applyBorder="1" applyAlignment="1" applyProtection="1">
      <alignment vertical="top" wrapText="1" shrinkToFit="1"/>
      <protection locked="0"/>
    </xf>
    <xf numFmtId="0" fontId="1" fillId="23" borderId="101" xfId="0" applyFont="1" applyFill="1" applyBorder="1" applyAlignment="1" applyProtection="1">
      <alignment vertical="top" wrapText="1" shrinkToFit="1"/>
      <protection locked="0"/>
    </xf>
    <xf numFmtId="0" fontId="1" fillId="23" borderId="0" xfId="0" applyFont="1" applyFill="1" applyBorder="1" applyAlignment="1" applyProtection="1">
      <alignment vertical="top" wrapText="1" shrinkToFit="1"/>
      <protection locked="0"/>
    </xf>
    <xf numFmtId="0" fontId="1" fillId="23" borderId="82" xfId="0" applyFont="1" applyFill="1" applyBorder="1" applyAlignment="1" applyProtection="1">
      <alignment vertical="top" wrapText="1" shrinkToFit="1"/>
      <protection locked="0"/>
    </xf>
    <xf numFmtId="0" fontId="1" fillId="20" borderId="103" xfId="0" applyFont="1" applyFill="1" applyBorder="1" applyAlignment="1" applyProtection="1">
      <alignment horizontal="left" vertical="top" wrapText="1" shrinkToFit="1"/>
    </xf>
    <xf numFmtId="0" fontId="1" fillId="20" borderId="33" xfId="0" applyFont="1" applyFill="1" applyBorder="1" applyAlignment="1" applyProtection="1">
      <alignment horizontal="left" vertical="top" wrapText="1" shrinkToFit="1"/>
    </xf>
    <xf numFmtId="0" fontId="1" fillId="20" borderId="104" xfId="0" applyFont="1" applyFill="1" applyBorder="1" applyAlignment="1" applyProtection="1">
      <alignment horizontal="left" vertical="top" wrapText="1" shrinkToFit="1"/>
    </xf>
    <xf numFmtId="0" fontId="41" fillId="24" borderId="84" xfId="0" applyFont="1" applyFill="1" applyBorder="1" applyAlignment="1" applyProtection="1">
      <alignment horizontal="center" vertical="center" wrapText="1" shrinkToFit="1"/>
    </xf>
    <xf numFmtId="0" fontId="41" fillId="24" borderId="85" xfId="0" applyFont="1" applyFill="1" applyBorder="1" applyAlignment="1" applyProtection="1">
      <alignment horizontal="center" vertical="center" wrapText="1" shrinkToFit="1"/>
    </xf>
    <xf numFmtId="0" fontId="41" fillId="24" borderId="83" xfId="0" applyFont="1" applyFill="1" applyBorder="1" applyAlignment="1" applyProtection="1">
      <alignment horizontal="center" vertical="center" wrapText="1" shrinkToFit="1"/>
    </xf>
    <xf numFmtId="0" fontId="1" fillId="23" borderId="87" xfId="0" applyFont="1" applyFill="1" applyBorder="1" applyAlignment="1" applyProtection="1">
      <alignment horizontal="left" vertical="top" wrapText="1" shrinkToFit="1"/>
    </xf>
    <xf numFmtId="0" fontId="1" fillId="23" borderId="88" xfId="0" applyFont="1" applyFill="1" applyBorder="1" applyAlignment="1" applyProtection="1">
      <alignment horizontal="left" vertical="top" wrapText="1" shrinkToFit="1"/>
    </xf>
    <xf numFmtId="0" fontId="1" fillId="23" borderId="86" xfId="0" applyFont="1" applyFill="1" applyBorder="1" applyAlignment="1" applyProtection="1">
      <alignment horizontal="left" vertical="top" wrapText="1" shrinkToFit="1"/>
    </xf>
    <xf numFmtId="0" fontId="1" fillId="23" borderId="95" xfId="0" applyFont="1" applyFill="1" applyBorder="1" applyAlignment="1" applyProtection="1">
      <alignment horizontal="left" vertical="top" wrapText="1" shrinkToFit="1"/>
    </xf>
    <xf numFmtId="0" fontId="1" fillId="23" borderId="89" xfId="0" applyFont="1" applyFill="1" applyBorder="1" applyAlignment="1" applyProtection="1">
      <alignment horizontal="left" vertical="top" wrapText="1" shrinkToFit="1"/>
    </xf>
    <xf numFmtId="0" fontId="1" fillId="23" borderId="87" xfId="0" applyFont="1" applyFill="1" applyBorder="1" applyAlignment="1" applyProtection="1">
      <alignment vertical="top" wrapText="1" shrinkToFit="1"/>
      <protection locked="0"/>
    </xf>
    <xf numFmtId="0" fontId="1" fillId="23" borderId="86" xfId="0" applyFont="1" applyFill="1" applyBorder="1" applyAlignment="1" applyProtection="1">
      <alignment vertical="top" wrapText="1" shrinkToFit="1"/>
      <protection locked="0"/>
    </xf>
    <xf numFmtId="0" fontId="1" fillId="23" borderId="88" xfId="0" applyFont="1" applyFill="1" applyBorder="1" applyAlignment="1" applyProtection="1">
      <alignment vertical="top" wrapText="1" shrinkToFit="1"/>
      <protection locked="0"/>
    </xf>
    <xf numFmtId="0" fontId="41" fillId="24" borderId="91" xfId="0" applyFont="1" applyFill="1" applyBorder="1" applyAlignment="1" applyProtection="1">
      <alignment horizontal="center" vertical="center" textRotation="90" wrapText="1" shrinkToFit="1"/>
    </xf>
    <xf numFmtId="0" fontId="41" fillId="24" borderId="92" xfId="0" applyFont="1" applyFill="1" applyBorder="1" applyAlignment="1" applyProtection="1">
      <alignment horizontal="center" vertical="center" textRotation="90" wrapText="1" shrinkToFit="1"/>
    </xf>
    <xf numFmtId="0" fontId="41" fillId="24" borderId="90" xfId="0" applyFont="1" applyFill="1" applyBorder="1" applyAlignment="1" applyProtection="1">
      <alignment horizontal="center" vertical="center" textRotation="90" wrapText="1" shrinkToFit="1"/>
    </xf>
    <xf numFmtId="0" fontId="1" fillId="23" borderId="83" xfId="0" applyFont="1" applyFill="1" applyBorder="1" applyAlignment="1" applyProtection="1">
      <alignment vertical="top" wrapText="1" shrinkToFit="1"/>
      <protection locked="0"/>
    </xf>
    <xf numFmtId="0" fontId="1" fillId="23" borderId="84" xfId="0" applyFont="1" applyFill="1" applyBorder="1" applyAlignment="1" applyProtection="1">
      <alignment vertical="top" wrapText="1" shrinkToFit="1"/>
      <protection locked="0"/>
    </xf>
    <xf numFmtId="0" fontId="1" fillId="23" borderId="85" xfId="0" applyFont="1" applyFill="1" applyBorder="1" applyAlignment="1" applyProtection="1">
      <alignment vertical="top" wrapText="1" shrinkToFit="1"/>
      <protection locked="0"/>
    </xf>
    <xf numFmtId="0" fontId="1" fillId="23" borderId="95" xfId="0" applyFont="1" applyFill="1" applyBorder="1" applyAlignment="1" applyProtection="1">
      <alignment vertical="top" wrapText="1" shrinkToFit="1"/>
    </xf>
    <xf numFmtId="0" fontId="1" fillId="23" borderId="89" xfId="0" applyFont="1" applyFill="1" applyBorder="1" applyAlignment="1" applyProtection="1">
      <alignment vertical="top" wrapText="1" shrinkToFit="1"/>
    </xf>
    <xf numFmtId="0" fontId="1" fillId="23" borderId="87" xfId="0" applyFont="1" applyFill="1" applyBorder="1" applyAlignment="1" applyProtection="1">
      <alignment vertical="top" wrapText="1" shrinkToFit="1"/>
    </xf>
    <xf numFmtId="0" fontId="1" fillId="23" borderId="88" xfId="0" applyFont="1" applyFill="1" applyBorder="1" applyAlignment="1" applyProtection="1">
      <alignment vertical="top" wrapText="1" shrinkToFit="1"/>
    </xf>
    <xf numFmtId="0" fontId="1" fillId="23" borderId="86" xfId="0" applyFont="1" applyFill="1" applyBorder="1" applyAlignment="1" applyProtection="1">
      <alignment vertical="top" wrapText="1" shrinkToFit="1"/>
    </xf>
    <xf numFmtId="0" fontId="41" fillId="24" borderId="90" xfId="0" applyFont="1" applyFill="1" applyBorder="1" applyAlignment="1" applyProtection="1">
      <alignment horizontal="center" vertical="center" textRotation="90" wrapText="1" shrinkToFit="1"/>
      <protection locked="0"/>
    </xf>
    <xf numFmtId="0" fontId="41" fillId="24" borderId="91" xfId="0" applyFont="1" applyFill="1" applyBorder="1" applyAlignment="1" applyProtection="1">
      <alignment horizontal="center" vertical="center" textRotation="90" wrapText="1" shrinkToFit="1"/>
      <protection locked="0"/>
    </xf>
    <xf numFmtId="0" fontId="41" fillId="24" borderId="92" xfId="0" applyFont="1" applyFill="1" applyBorder="1" applyAlignment="1" applyProtection="1">
      <alignment horizontal="center" vertical="center" textRotation="90" wrapText="1" shrinkToFit="1"/>
      <protection locked="0"/>
    </xf>
    <xf numFmtId="0" fontId="41" fillId="24" borderId="86" xfId="0" applyFont="1" applyFill="1" applyBorder="1" applyAlignment="1" applyProtection="1">
      <alignment horizontal="center" vertical="center" wrapText="1" shrinkToFit="1"/>
    </xf>
    <xf numFmtId="0" fontId="41" fillId="24" borderId="87" xfId="0" applyFont="1" applyFill="1" applyBorder="1" applyAlignment="1" applyProtection="1">
      <alignment horizontal="center" vertical="center" wrapText="1" shrinkToFit="1"/>
    </xf>
    <xf numFmtId="0" fontId="41" fillId="24" borderId="88" xfId="0" applyFont="1" applyFill="1" applyBorder="1" applyAlignment="1" applyProtection="1">
      <alignment horizontal="center" vertical="center" wrapText="1" shrinkToFit="1"/>
    </xf>
    <xf numFmtId="0" fontId="1" fillId="23" borderId="99" xfId="0" applyFont="1" applyFill="1" applyBorder="1" applyAlignment="1" applyProtection="1">
      <alignment horizontal="left" vertical="top" wrapText="1" shrinkToFit="1"/>
      <protection locked="0"/>
    </xf>
    <xf numFmtId="0" fontId="1" fillId="23" borderId="101" xfId="0" applyFont="1" applyFill="1" applyBorder="1" applyAlignment="1" applyProtection="1">
      <alignment horizontal="left" vertical="top" wrapText="1" shrinkToFit="1"/>
      <protection locked="0"/>
    </xf>
    <xf numFmtId="0" fontId="1" fillId="23" borderId="102" xfId="0" applyFont="1" applyFill="1" applyBorder="1" applyAlignment="1" applyProtection="1">
      <alignment horizontal="left" vertical="top" wrapText="1" shrinkToFit="1"/>
      <protection locked="0"/>
    </xf>
    <xf numFmtId="0" fontId="1" fillId="23" borderId="96" xfId="0" applyFont="1" applyFill="1" applyBorder="1" applyAlignment="1" applyProtection="1">
      <alignment horizontal="left" vertical="top" wrapText="1" shrinkToFit="1"/>
      <protection locked="0"/>
    </xf>
    <xf numFmtId="0" fontId="1" fillId="23" borderId="82" xfId="0" applyFont="1" applyFill="1" applyBorder="1" applyAlignment="1" applyProtection="1">
      <alignment horizontal="left" vertical="top" wrapText="1" shrinkToFit="1"/>
      <protection locked="0"/>
    </xf>
    <xf numFmtId="0" fontId="1" fillId="23" borderId="97" xfId="0" applyFont="1" applyFill="1" applyBorder="1" applyAlignment="1" applyProtection="1">
      <alignment horizontal="left" vertical="top" wrapText="1" shrinkToFit="1"/>
      <protection locked="0"/>
    </xf>
    <xf numFmtId="0" fontId="32" fillId="20" borderId="1" xfId="5" applyFont="1" applyFill="1" applyBorder="1" applyAlignment="1" applyProtection="1">
      <alignment vertical="center" shrinkToFit="1"/>
    </xf>
    <xf numFmtId="0" fontId="32" fillId="2" borderId="1" xfId="5" applyFont="1" applyFill="1" applyBorder="1" applyAlignment="1" applyProtection="1">
      <alignment shrinkToFit="1"/>
    </xf>
    <xf numFmtId="0" fontId="1" fillId="20" borderId="34" xfId="5" applyFont="1" applyFill="1" applyBorder="1" applyAlignment="1" applyProtection="1">
      <alignment vertical="top" shrinkToFit="1"/>
    </xf>
    <xf numFmtId="0" fontId="1" fillId="20" borderId="33" xfId="5" applyFont="1" applyFill="1" applyBorder="1" applyAlignment="1" applyProtection="1">
      <alignment vertical="top" shrinkToFit="1"/>
    </xf>
    <xf numFmtId="0" fontId="1" fillId="20" borderId="31" xfId="5" applyFont="1" applyFill="1" applyBorder="1" applyAlignment="1" applyProtection="1">
      <alignment vertical="top" shrinkToFit="1"/>
    </xf>
    <xf numFmtId="0" fontId="32" fillId="2" borderId="34" xfId="5" applyFont="1" applyFill="1" applyBorder="1" applyAlignment="1" applyProtection="1">
      <alignment vertical="top" wrapText="1" shrinkToFit="1"/>
    </xf>
    <xf numFmtId="0" fontId="32" fillId="2" borderId="33" xfId="5" applyFont="1" applyFill="1" applyBorder="1" applyAlignment="1" applyProtection="1">
      <alignment vertical="top" wrapText="1" shrinkToFit="1"/>
    </xf>
    <xf numFmtId="0" fontId="32" fillId="2" borderId="31" xfId="5" applyFont="1" applyFill="1" applyBorder="1" applyAlignment="1" applyProtection="1">
      <alignment vertical="top" wrapText="1" shrinkToFit="1"/>
    </xf>
    <xf numFmtId="0" fontId="1" fillId="20" borderId="1" xfId="5" applyFont="1" applyFill="1" applyBorder="1" applyAlignment="1" applyProtection="1">
      <alignment vertical="top" shrinkToFit="1"/>
    </xf>
    <xf numFmtId="0" fontId="32" fillId="20" borderId="1" xfId="5" applyFont="1" applyFill="1" applyBorder="1" applyAlignment="1" applyProtection="1">
      <alignment vertical="top" shrinkToFit="1"/>
    </xf>
    <xf numFmtId="0" fontId="1" fillId="20" borderId="34" xfId="5" applyFont="1" applyFill="1" applyBorder="1" applyAlignment="1" applyProtection="1">
      <alignment horizontal="left" vertical="top" wrapText="1" shrinkToFit="1"/>
    </xf>
    <xf numFmtId="0" fontId="32" fillId="20" borderId="33" xfId="5" applyFont="1" applyFill="1" applyBorder="1" applyAlignment="1" applyProtection="1">
      <alignment horizontal="left" vertical="top" wrapText="1" shrinkToFit="1"/>
    </xf>
    <xf numFmtId="0" fontId="32" fillId="20" borderId="31" xfId="5" applyFont="1" applyFill="1" applyBorder="1" applyAlignment="1" applyProtection="1">
      <alignment horizontal="left" vertical="top" wrapText="1" shrinkToFit="1"/>
    </xf>
    <xf numFmtId="0" fontId="32" fillId="2" borderId="34" xfId="5" applyFont="1" applyFill="1" applyBorder="1" applyAlignment="1" applyProtection="1">
      <alignment shrinkToFit="1"/>
    </xf>
    <xf numFmtId="0" fontId="32" fillId="2" borderId="33" xfId="5" applyFont="1" applyFill="1" applyBorder="1" applyAlignment="1" applyProtection="1">
      <alignment shrinkToFit="1"/>
    </xf>
    <xf numFmtId="0" fontId="32" fillId="2" borderId="31" xfId="5" applyFont="1" applyFill="1" applyBorder="1" applyAlignment="1" applyProtection="1">
      <alignment shrinkToFit="1"/>
    </xf>
    <xf numFmtId="0" fontId="4" fillId="5" borderId="7" xfId="5" applyFont="1" applyFill="1" applyBorder="1" applyAlignment="1" applyProtection="1">
      <alignment horizontal="center" vertical="center" wrapText="1"/>
    </xf>
    <xf numFmtId="0" fontId="4" fillId="5" borderId="8" xfId="5" applyFont="1" applyFill="1" applyBorder="1" applyAlignment="1" applyProtection="1">
      <alignment horizontal="center" vertical="center" wrapText="1"/>
    </xf>
    <xf numFmtId="0" fontId="4" fillId="5" borderId="9" xfId="5" applyFont="1" applyFill="1" applyBorder="1" applyAlignment="1" applyProtection="1">
      <alignment horizontal="center" vertical="center" wrapText="1"/>
    </xf>
    <xf numFmtId="0" fontId="4" fillId="5" borderId="10" xfId="5" applyFont="1" applyFill="1" applyBorder="1" applyAlignment="1" applyProtection="1">
      <alignment horizontal="center" vertical="center" wrapText="1"/>
    </xf>
    <xf numFmtId="0" fontId="4" fillId="5" borderId="0" xfId="5" applyFont="1" applyFill="1" applyBorder="1" applyAlignment="1" applyProtection="1">
      <alignment horizontal="center" vertical="center" wrapText="1"/>
    </xf>
    <xf numFmtId="0" fontId="4" fillId="5" borderId="11" xfId="5" applyFont="1" applyFill="1" applyBorder="1" applyAlignment="1" applyProtection="1">
      <alignment horizontal="center" vertical="center" wrapText="1"/>
    </xf>
    <xf numFmtId="0" fontId="4" fillId="5" borderId="12" xfId="5" applyFont="1" applyFill="1" applyBorder="1" applyAlignment="1" applyProtection="1">
      <alignment horizontal="center" vertical="center" wrapText="1"/>
    </xf>
    <xf numFmtId="0" fontId="4" fillId="5" borderId="13" xfId="5" applyFont="1" applyFill="1" applyBorder="1" applyAlignment="1" applyProtection="1">
      <alignment horizontal="center" vertical="center" wrapText="1"/>
    </xf>
    <xf numFmtId="0" fontId="4" fillId="5" borderId="14" xfId="5" applyFont="1" applyFill="1" applyBorder="1" applyAlignment="1" applyProtection="1">
      <alignment horizontal="center" vertical="center" wrapText="1"/>
    </xf>
    <xf numFmtId="0" fontId="32" fillId="20" borderId="34" xfId="5" applyFont="1" applyFill="1" applyBorder="1" applyAlignment="1" applyProtection="1">
      <alignment shrinkToFit="1"/>
    </xf>
    <xf numFmtId="0" fontId="32" fillId="20" borderId="33" xfId="5" applyFont="1" applyFill="1" applyBorder="1" applyAlignment="1" applyProtection="1">
      <alignment shrinkToFit="1"/>
    </xf>
    <xf numFmtId="0" fontId="32" fillId="20" borderId="31" xfId="5" applyFont="1" applyFill="1" applyBorder="1" applyAlignment="1" applyProtection="1">
      <alignment shrinkToFit="1"/>
    </xf>
    <xf numFmtId="0" fontId="32" fillId="20" borderId="1" xfId="5" applyFont="1" applyFill="1" applyBorder="1" applyAlignment="1" applyProtection="1">
      <alignment shrinkToFit="1"/>
    </xf>
  </cellXfs>
  <cellStyles count="7">
    <cellStyle name="Currency" xfId="1" builtinId="4"/>
    <cellStyle name="Currency 2" xfId="2"/>
    <cellStyle name="Hyperlink" xfId="3" builtinId="8"/>
    <cellStyle name="Hyperlink 2" xfId="6"/>
    <cellStyle name="Normal" xfId="0" builtinId="0"/>
    <cellStyle name="Normal 2" xfId="4"/>
    <cellStyle name="Normal 3" xfId="5"/>
  </cellStyles>
  <dxfs count="154">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colors>
    <mruColors>
      <color rgb="FFFFFFCC"/>
      <color rgb="FFD000D5"/>
      <color rgb="FFFD3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141167</xdr:colOff>
      <xdr:row>0</xdr:row>
      <xdr:rowOff>60960</xdr:rowOff>
    </xdr:from>
    <xdr:to>
      <xdr:col>0</xdr:col>
      <xdr:colOff>800100</xdr:colOff>
      <xdr:row>0</xdr:row>
      <xdr:rowOff>786858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141167" y="60960"/>
          <a:ext cx="658933" cy="72589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AL/Notice%20of%20New%20or%20Expanding%20Charters/New%20or%20Significantly%20Expanding%20Public%20Charter%20School%20Notification%20For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L/School%20Improvement/FFY%202011%20Received%20Applications/Friendship%20PCS/1003(a)_School.Improvement.Application_FFY.2011_Friendship.PCS_05-2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robin.bessler/Local%20Settings/Temporary%20Internet%20Files/Content.Outlook/LXWHY69F/ConApp_FFY%202011%20Phase%20II%20Application_05-19-11%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yan.sebobo/AppData/Local/Microsoft/Windows/Temporary%20Internet%20Files/Content.Outlook/E45BMO4W/ConApp_FFY.2012.Phase.II.Application_08-0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Received/Paul%20PCS/FFY.2011.Con.App_Phase.II_Paul.PCS_04-26-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eaching%20and%20Learning/Title%20III/Improvement%20Plan%20Addendum/Received/Community%20Academy%20PCS/FFY.2012.TitleIII_Improvement.Plan.Addendum_Community.Academy.PCS_10-19-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Validation"/>
      <sheetName val="OSSE Only"/>
    </sheetNames>
    <sheetDataSet>
      <sheetData sheetId="0"/>
      <sheetData sheetId="1">
        <row r="41">
          <cell r="A41" t="str">
            <v>X</v>
          </cell>
        </row>
      </sheetData>
      <sheetData sheetId="2"/>
      <sheetData sheetId="3"/>
      <sheetData sheetId="4"/>
      <sheetData sheetId="5"/>
      <sheetData sheetId="6"/>
      <sheetData sheetId="7"/>
      <sheetData sheetId="8"/>
      <sheetData sheetId="9">
        <row r="6">
          <cell r="A6" t="str">
            <v>X</v>
          </cell>
        </row>
        <row r="7">
          <cell r="A7">
            <v>0</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Basis DC Public Charter School</v>
          </cell>
        </row>
        <row r="6">
          <cell r="E6" t="str">
            <v>Booker T. Washington Public Charter School</v>
          </cell>
        </row>
        <row r="7">
          <cell r="E7" t="str">
            <v>Bridges Public Charter School</v>
          </cell>
        </row>
        <row r="8">
          <cell r="E8" t="str">
            <v>Capital City Public Charter School</v>
          </cell>
        </row>
        <row r="9">
          <cell r="E9" t="str">
            <v>Carlos Rosario Public Charter School</v>
          </cell>
        </row>
        <row r="10">
          <cell r="E10" t="str">
            <v>Center City Public Charter School</v>
          </cell>
        </row>
        <row r="11">
          <cell r="E11" t="str">
            <v>Cesar Chavez Public Charter School</v>
          </cell>
        </row>
        <row r="12">
          <cell r="E12" t="str">
            <v>Children's Studio Public Charter School</v>
          </cell>
        </row>
        <row r="13">
          <cell r="E13" t="str">
            <v>City Collegiate Public Charter School</v>
          </cell>
        </row>
        <row r="14">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Potomac Lighthouse Public Charter School</v>
          </cell>
        </row>
        <row r="50">
          <cell r="E50" t="str">
            <v>Richard Wright Public Charter School</v>
          </cell>
        </row>
        <row r="51">
          <cell r="E51" t="str">
            <v>Roots Public Charter School</v>
          </cell>
        </row>
        <row r="52">
          <cell r="E52" t="str">
            <v>School for Arts in Learning (SAIL) Public Charter School</v>
          </cell>
        </row>
        <row r="53">
          <cell r="E53" t="str">
            <v>SEED Public Charter School</v>
          </cell>
        </row>
        <row r="54">
          <cell r="E54" t="str">
            <v>Septima Clark Public Charter School</v>
          </cell>
        </row>
        <row r="55">
          <cell r="E55" t="str">
            <v>Shining Stars Montessori Public Charter School</v>
          </cell>
        </row>
        <row r="56">
          <cell r="E56" t="str">
            <v>St. Coletta Public Charter School</v>
          </cell>
        </row>
        <row r="57">
          <cell r="E57" t="str">
            <v>Thea Bowman Public Charter School</v>
          </cell>
        </row>
        <row r="58">
          <cell r="E58" t="str">
            <v>Thurgood Marshall Academy Public Charter School</v>
          </cell>
        </row>
        <row r="59">
          <cell r="E59" t="str">
            <v>Tree of Life Public Charter School</v>
          </cell>
        </row>
        <row r="60">
          <cell r="E60" t="str">
            <v>Two Rivers Public Charter School</v>
          </cell>
        </row>
        <row r="61">
          <cell r="E61" t="str">
            <v>Washington Latin Public Charter School</v>
          </cell>
        </row>
        <row r="62">
          <cell r="E62" t="str">
            <v>Washington Math Science &amp; Technology Public Charter School</v>
          </cell>
        </row>
        <row r="63">
          <cell r="E63" t="str">
            <v>Washington Yu Ying Public Charter School</v>
          </cell>
        </row>
        <row r="64">
          <cell r="E64" t="str">
            <v>William E. Doar Jr. Public Charter School</v>
          </cell>
        </row>
        <row r="65">
          <cell r="E65" t="str">
            <v>Young America Works Public Charter School</v>
          </cell>
        </row>
      </sheetData>
      <sheetData sheetId="2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9"/>
      <sheetName val="8"/>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sheetData sheetId="2"/>
      <sheetData sheetId="3"/>
      <sheetData sheetId="4"/>
      <sheetData sheetId="5"/>
      <sheetData sheetId="6"/>
      <sheetData sheetId="7"/>
      <sheetData sheetId="8"/>
      <sheetData sheetId="9"/>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E6" t="str">
            <v>Bridges Public Charter School</v>
          </cell>
        </row>
        <row r="7">
          <cell r="E7" t="str">
            <v>Capital City Public Charter School</v>
          </cell>
        </row>
        <row r="8">
          <cell r="E8" t="str">
            <v>Carlos Rosario Public Charter School</v>
          </cell>
        </row>
        <row r="9">
          <cell r="E9" t="str">
            <v>Center City Public Charter School</v>
          </cell>
        </row>
        <row r="10">
          <cell r="E10" t="str">
            <v>Cesar Chavez Public Charter School</v>
          </cell>
        </row>
        <row r="11">
          <cell r="E11" t="str">
            <v>Children's Studio Public Charter School</v>
          </cell>
        </row>
        <row r="12">
          <cell r="E12" t="str">
            <v>City Collegiate Public Charter School</v>
          </cell>
        </row>
        <row r="13">
          <cell r="E13" t="str">
            <v>Community Academy Public Charter School</v>
          </cell>
        </row>
        <row r="14">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
      <sheetName val="3"/>
      <sheetName val="4"/>
      <sheetName val="5"/>
      <sheetName val="Information and Certification"/>
      <sheetName val="Assurances"/>
      <sheetName val="8"/>
      <sheetName val="13"/>
      <sheetName val="Definitions"/>
      <sheetName val="15"/>
      <sheetName val="16"/>
      <sheetName val="Validation"/>
      <sheetName val="OSSE Only"/>
      <sheetName val="LEA Profile"/>
      <sheetName val="Analysis of Data - A"/>
      <sheetName val="Analysis of Data - B"/>
      <sheetName val="Action Plan"/>
      <sheetName val="Notice of Revisions"/>
      <sheetName val="IPA.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
          <cell r="G15" t="str">
            <v xml:space="preserve">This target was surpassed by more than twice the designated level.                                                                                            [Please double click on the text box to the right and scroll downto read the complete narative &gt;&gt;&gt;&gt;&gt;&gt;&gt;&gt;&gt;.  Thank you.]                                                                                                 </v>
          </cell>
          <cell r="J15" t="str">
            <v xml:space="preserve">As is evident from our consistently overshooting targets 1 and 2, student English Language Proficiency growth as measured by the ACCESS for ELLs is not an area of concern for our LEA.  Rather; it is a strength which is certainly to be commended.  The disconnect is seeing those trends mirrored in the performance on the DC-CAS.  This is a growth area for us.  One major causative agent may have been that most of our EL students who are proficient or advanced on the DC CAS have FEP'd.  The majority of the students who haven't yet FEP'd are therefore generally not proficient on the DC CAS because they still require services to access the academic language.   Further, this means that most of the  students who are not FEP's yet are also not reading on grade level and generally to be proficient on the DC CAS reading on grade level is required.  If students do read on grade level then they've FEP'd as well.  So there's a direct corelation in most cases between students who are reading on grade level, accessing the curriculum on grade level, and FEP'ing and also being proficient on  the DC CAS.  Those who are not, merely require more services.  Worthy of consideration too is that the LEA itself performed poorly, and that the LEP subgroup in many instances outperformed their monolingual peers. </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rgb="FFFFFF00"/>
    <pageSetUpPr fitToPage="1"/>
  </sheetPr>
  <dimension ref="A1:J69"/>
  <sheetViews>
    <sheetView topLeftCell="A28" workbookViewId="0">
      <selection activeCell="B56" sqref="B56"/>
    </sheetView>
  </sheetViews>
  <sheetFormatPr defaultColWidth="8.85546875" defaultRowHeight="12.75"/>
  <cols>
    <col min="1" max="10" width="15.7109375" style="3" customWidth="1"/>
    <col min="11" max="51" width="4.7109375" style="3" customWidth="1"/>
    <col min="52" max="16384" width="8.85546875" style="3"/>
  </cols>
  <sheetData>
    <row r="1" spans="1:10">
      <c r="A1" s="163" t="s">
        <v>64</v>
      </c>
      <c r="B1" s="164"/>
      <c r="C1" s="164"/>
      <c r="D1" s="164"/>
      <c r="E1" s="164"/>
      <c r="F1" s="164"/>
      <c r="G1" s="164"/>
      <c r="H1" s="164"/>
      <c r="I1" s="164"/>
      <c r="J1" s="165"/>
    </row>
    <row r="2" spans="1:10">
      <c r="A2" s="166"/>
      <c r="B2" s="167"/>
      <c r="C2" s="167"/>
      <c r="D2" s="167"/>
      <c r="E2" s="167"/>
      <c r="F2" s="167"/>
      <c r="G2" s="167"/>
      <c r="H2" s="167"/>
      <c r="I2" s="167"/>
      <c r="J2" s="168"/>
    </row>
    <row r="3" spans="1:10">
      <c r="A3" s="169" t="s">
        <v>92</v>
      </c>
      <c r="B3" s="170"/>
      <c r="C3" s="170"/>
      <c r="D3" s="170"/>
      <c r="E3" s="170"/>
      <c r="F3" s="170"/>
      <c r="G3" s="170"/>
      <c r="H3" s="170"/>
      <c r="I3" s="170"/>
      <c r="J3" s="171"/>
    </row>
    <row r="4" spans="1:10">
      <c r="A4" s="172"/>
      <c r="B4" s="173"/>
      <c r="C4" s="173"/>
      <c r="D4" s="173"/>
      <c r="E4" s="173"/>
      <c r="F4" s="173"/>
      <c r="G4" s="173"/>
      <c r="H4" s="173"/>
      <c r="I4" s="173"/>
      <c r="J4" s="174"/>
    </row>
    <row r="5" spans="1:10">
      <c r="A5" s="16"/>
      <c r="B5" s="17"/>
      <c r="C5" s="17"/>
      <c r="D5" s="17"/>
      <c r="E5" s="17"/>
      <c r="F5" s="17"/>
      <c r="G5" s="17"/>
      <c r="H5" s="17"/>
      <c r="I5" s="17"/>
      <c r="J5" s="18"/>
    </row>
    <row r="6" spans="1:10" ht="18.75" customHeight="1">
      <c r="A6" s="19"/>
      <c r="B6" s="20"/>
      <c r="C6" s="21"/>
      <c r="D6" s="158" t="s">
        <v>61</v>
      </c>
      <c r="E6" s="158"/>
      <c r="F6" s="158"/>
      <c r="G6" s="158"/>
      <c r="H6" s="158"/>
      <c r="I6" s="158"/>
      <c r="J6" s="159"/>
    </row>
    <row r="7" spans="1:10" ht="12.75" customHeight="1">
      <c r="A7" s="19"/>
      <c r="B7" s="21"/>
      <c r="C7" s="21"/>
      <c r="D7" s="158"/>
      <c r="E7" s="158"/>
      <c r="F7" s="158"/>
      <c r="G7" s="158"/>
      <c r="H7" s="158"/>
      <c r="I7" s="158"/>
      <c r="J7" s="159"/>
    </row>
    <row r="8" spans="1:10" ht="13.5" thickBot="1">
      <c r="A8" s="19"/>
      <c r="B8" s="22"/>
      <c r="C8" s="22"/>
      <c r="D8" s="22"/>
      <c r="E8" s="22"/>
      <c r="F8" s="22"/>
      <c r="G8" s="22"/>
      <c r="H8" s="22"/>
      <c r="I8" s="22"/>
      <c r="J8" s="23"/>
    </row>
    <row r="9" spans="1:10" ht="13.5" thickBot="1">
      <c r="A9" s="24" t="s">
        <v>93</v>
      </c>
      <c r="B9" s="62" t="s">
        <v>34</v>
      </c>
      <c r="C9" s="25"/>
      <c r="D9" s="155" t="s">
        <v>62</v>
      </c>
      <c r="E9" s="178"/>
      <c r="F9" s="178"/>
      <c r="G9" s="178"/>
      <c r="H9" s="178"/>
      <c r="I9" s="178"/>
      <c r="J9" s="179"/>
    </row>
    <row r="10" spans="1:10" ht="13.5" thickBot="1">
      <c r="A10" s="24"/>
      <c r="B10" s="27"/>
      <c r="C10" s="25"/>
      <c r="D10" s="25"/>
      <c r="E10" s="25"/>
      <c r="F10" s="25"/>
      <c r="G10" s="25"/>
      <c r="H10" s="25"/>
      <c r="I10" s="25"/>
      <c r="J10" s="28"/>
    </row>
    <row r="11" spans="1:10" ht="12.75" customHeight="1" thickBot="1">
      <c r="A11" s="24" t="s">
        <v>94</v>
      </c>
      <c r="B11" s="62" t="s">
        <v>34</v>
      </c>
      <c r="C11" s="25"/>
      <c r="D11" s="155" t="s">
        <v>136</v>
      </c>
      <c r="E11" s="178"/>
      <c r="F11" s="178"/>
      <c r="G11" s="178"/>
      <c r="H11" s="178"/>
      <c r="I11" s="178"/>
      <c r="J11" s="179"/>
    </row>
    <row r="12" spans="1:10" ht="12.75" customHeight="1">
      <c r="A12" s="24"/>
      <c r="B12" s="29"/>
      <c r="C12" s="25"/>
      <c r="D12" s="178"/>
      <c r="E12" s="178"/>
      <c r="F12" s="178"/>
      <c r="G12" s="178"/>
      <c r="H12" s="178"/>
      <c r="I12" s="178"/>
      <c r="J12" s="179"/>
    </row>
    <row r="13" spans="1:10" ht="13.5" thickBot="1">
      <c r="A13" s="24"/>
      <c r="B13" s="27"/>
      <c r="C13" s="25"/>
      <c r="D13" s="25"/>
      <c r="E13" s="25"/>
      <c r="F13" s="25"/>
      <c r="G13" s="25"/>
      <c r="H13" s="25"/>
      <c r="I13" s="25"/>
      <c r="J13" s="28"/>
    </row>
    <row r="14" spans="1:10" ht="13.5" thickBot="1">
      <c r="A14" s="24" t="s">
        <v>96</v>
      </c>
      <c r="B14" s="62" t="s">
        <v>34</v>
      </c>
      <c r="C14" s="25"/>
      <c r="D14" s="155" t="s">
        <v>133</v>
      </c>
      <c r="E14" s="178"/>
      <c r="F14" s="178"/>
      <c r="G14" s="178"/>
      <c r="H14" s="178"/>
      <c r="I14" s="178"/>
      <c r="J14" s="179"/>
    </row>
    <row r="15" spans="1:10" ht="12.75" customHeight="1">
      <c r="A15" s="24"/>
      <c r="B15" s="29"/>
      <c r="C15" s="25"/>
      <c r="D15" s="178"/>
      <c r="E15" s="178"/>
      <c r="F15" s="178"/>
      <c r="G15" s="178"/>
      <c r="H15" s="178"/>
      <c r="I15" s="178"/>
      <c r="J15" s="179"/>
    </row>
    <row r="16" spans="1:10" ht="12.75" customHeight="1" thickBot="1">
      <c r="A16" s="24"/>
      <c r="B16" s="27"/>
      <c r="C16" s="25"/>
      <c r="D16" s="25"/>
      <c r="E16" s="25"/>
      <c r="F16" s="25"/>
      <c r="G16" s="25"/>
      <c r="H16" s="25"/>
      <c r="I16" s="25"/>
      <c r="J16" s="28"/>
    </row>
    <row r="17" spans="1:10" ht="12.75" customHeight="1" thickBot="1">
      <c r="A17" s="24" t="s">
        <v>95</v>
      </c>
      <c r="B17" s="62" t="s">
        <v>34</v>
      </c>
      <c r="C17" s="25"/>
      <c r="D17" s="155" t="s">
        <v>36</v>
      </c>
      <c r="E17" s="155"/>
      <c r="F17" s="155"/>
      <c r="G17" s="155"/>
      <c r="H17" s="155"/>
      <c r="I17" s="155"/>
      <c r="J17" s="162"/>
    </row>
    <row r="18" spans="1:10">
      <c r="A18" s="24"/>
      <c r="B18" s="49"/>
      <c r="C18" s="25"/>
      <c r="D18" s="155"/>
      <c r="E18" s="155"/>
      <c r="F18" s="155"/>
      <c r="G18" s="155"/>
      <c r="H18" s="155"/>
      <c r="I18" s="155"/>
      <c r="J18" s="162"/>
    </row>
    <row r="19" spans="1:10" ht="13.5" thickBot="1">
      <c r="A19" s="24"/>
      <c r="B19" s="50"/>
      <c r="C19" s="25"/>
      <c r="D19" s="31"/>
      <c r="E19" s="31"/>
      <c r="F19" s="31"/>
      <c r="G19" s="31"/>
      <c r="H19" s="31"/>
      <c r="I19" s="31"/>
      <c r="J19" s="32"/>
    </row>
    <row r="20" spans="1:10" ht="13.5" thickBot="1">
      <c r="A20" s="24" t="s">
        <v>97</v>
      </c>
      <c r="B20" s="63" t="s">
        <v>34</v>
      </c>
      <c r="C20" s="25"/>
      <c r="D20" s="155" t="s">
        <v>148</v>
      </c>
      <c r="E20" s="155"/>
      <c r="F20" s="155"/>
      <c r="G20" s="155"/>
      <c r="H20" s="155"/>
      <c r="I20" s="155"/>
      <c r="J20" s="162"/>
    </row>
    <row r="21" spans="1:10">
      <c r="A21" s="24"/>
      <c r="B21" s="27"/>
      <c r="C21" s="25"/>
      <c r="D21" s="155"/>
      <c r="E21" s="155"/>
      <c r="F21" s="155"/>
      <c r="G21" s="155"/>
      <c r="H21" s="155"/>
      <c r="I21" s="155"/>
      <c r="J21" s="162"/>
    </row>
    <row r="22" spans="1:10" ht="13.5" thickBot="1">
      <c r="A22" s="24"/>
      <c r="B22" s="27"/>
      <c r="C22" s="25"/>
      <c r="D22" s="33"/>
      <c r="E22" s="25"/>
      <c r="F22" s="25"/>
      <c r="G22" s="25"/>
      <c r="H22" s="25"/>
      <c r="I22" s="25"/>
      <c r="J22" s="28"/>
    </row>
    <row r="23" spans="1:10" ht="13.5" customHeight="1" thickBot="1">
      <c r="A23" s="24" t="s">
        <v>98</v>
      </c>
      <c r="B23" s="63" t="s">
        <v>34</v>
      </c>
      <c r="C23" s="25"/>
      <c r="D23" s="155" t="s">
        <v>147</v>
      </c>
      <c r="E23" s="155"/>
      <c r="F23" s="155"/>
      <c r="G23" s="155"/>
      <c r="H23" s="155"/>
      <c r="I23" s="155"/>
      <c r="J23" s="162"/>
    </row>
    <row r="24" spans="1:10">
      <c r="A24" s="24"/>
      <c r="B24" s="27"/>
      <c r="C24" s="25"/>
      <c r="D24" s="155"/>
      <c r="E24" s="155"/>
      <c r="F24" s="155"/>
      <c r="G24" s="155"/>
      <c r="H24" s="155"/>
      <c r="I24" s="155"/>
      <c r="J24" s="162"/>
    </row>
    <row r="25" spans="1:10" ht="13.5" thickBot="1">
      <c r="A25" s="24"/>
      <c r="B25" s="27"/>
      <c r="C25" s="25"/>
      <c r="D25" s="34"/>
      <c r="E25" s="34"/>
      <c r="F25" s="34"/>
      <c r="G25" s="34"/>
      <c r="H25" s="34"/>
      <c r="I25" s="34"/>
      <c r="J25" s="35"/>
    </row>
    <row r="26" spans="1:10" ht="13.5" thickBot="1">
      <c r="A26" s="24" t="s">
        <v>99</v>
      </c>
      <c r="B26" s="63" t="s">
        <v>34</v>
      </c>
      <c r="C26" s="25"/>
      <c r="D26" s="155" t="s">
        <v>137</v>
      </c>
      <c r="E26" s="155"/>
      <c r="F26" s="155"/>
      <c r="G26" s="155"/>
      <c r="H26" s="155"/>
      <c r="I26" s="155"/>
      <c r="J26" s="162"/>
    </row>
    <row r="27" spans="1:10">
      <c r="A27" s="24"/>
      <c r="B27" s="29"/>
      <c r="C27" s="25"/>
      <c r="D27" s="155"/>
      <c r="E27" s="155"/>
      <c r="F27" s="155"/>
      <c r="G27" s="155"/>
      <c r="H27" s="155"/>
      <c r="I27" s="155"/>
      <c r="J27" s="162"/>
    </row>
    <row r="28" spans="1:10" ht="13.5" thickBot="1">
      <c r="A28" s="24"/>
      <c r="B28" s="27"/>
      <c r="C28" s="25"/>
      <c r="D28" s="25"/>
      <c r="E28" s="25"/>
      <c r="F28" s="25"/>
      <c r="G28" s="25"/>
      <c r="H28" s="25"/>
      <c r="I28" s="25"/>
      <c r="J28" s="28"/>
    </row>
    <row r="29" spans="1:10" ht="13.5" thickBot="1">
      <c r="A29" s="24" t="s">
        <v>100</v>
      </c>
      <c r="B29" s="63" t="s">
        <v>34</v>
      </c>
      <c r="C29" s="25"/>
      <c r="D29" s="175" t="s">
        <v>138</v>
      </c>
      <c r="E29" s="176"/>
      <c r="F29" s="176"/>
      <c r="G29" s="176"/>
      <c r="H29" s="176"/>
      <c r="I29" s="176"/>
      <c r="J29" s="177"/>
    </row>
    <row r="30" spans="1:10">
      <c r="A30" s="24"/>
      <c r="B30" s="29"/>
      <c r="C30" s="25"/>
      <c r="D30" s="176"/>
      <c r="E30" s="176"/>
      <c r="F30" s="176"/>
      <c r="G30" s="176"/>
      <c r="H30" s="176"/>
      <c r="I30" s="176"/>
      <c r="J30" s="177"/>
    </row>
    <row r="31" spans="1:10" ht="13.5" thickBot="1">
      <c r="A31" s="24"/>
      <c r="B31" s="27"/>
      <c r="C31" s="25"/>
      <c r="D31" s="36"/>
      <c r="E31" s="36"/>
      <c r="F31" s="36"/>
      <c r="G31" s="36"/>
      <c r="H31" s="36"/>
      <c r="I31" s="36"/>
      <c r="J31" s="37"/>
    </row>
    <row r="32" spans="1:10" ht="13.5" thickBot="1">
      <c r="A32" s="24" t="s">
        <v>101</v>
      </c>
      <c r="B32" s="63" t="s">
        <v>34</v>
      </c>
      <c r="C32" s="25"/>
      <c r="D32" s="155" t="s">
        <v>63</v>
      </c>
      <c r="E32" s="155"/>
      <c r="F32" s="155"/>
      <c r="G32" s="155"/>
      <c r="H32" s="155"/>
      <c r="I32" s="155"/>
      <c r="J32" s="162"/>
    </row>
    <row r="33" spans="1:10">
      <c r="A33" s="24"/>
      <c r="B33" s="29"/>
      <c r="C33" s="25"/>
      <c r="D33" s="155"/>
      <c r="E33" s="155"/>
      <c r="F33" s="155"/>
      <c r="G33" s="155"/>
      <c r="H33" s="155"/>
      <c r="I33" s="155"/>
      <c r="J33" s="162"/>
    </row>
    <row r="34" spans="1:10" ht="13.5" thickBot="1">
      <c r="A34" s="24"/>
      <c r="B34" s="27"/>
      <c r="C34" s="25"/>
      <c r="D34" s="36"/>
      <c r="E34" s="36"/>
      <c r="F34" s="36"/>
      <c r="G34" s="36"/>
      <c r="H34" s="36"/>
      <c r="I34" s="36"/>
      <c r="J34" s="37"/>
    </row>
    <row r="35" spans="1:10" ht="13.5" thickBot="1">
      <c r="A35" s="24" t="s">
        <v>13</v>
      </c>
      <c r="B35" s="63" t="s">
        <v>34</v>
      </c>
      <c r="C35" s="25"/>
      <c r="D35" s="155" t="s">
        <v>65</v>
      </c>
      <c r="E35" s="155"/>
      <c r="F35" s="155"/>
      <c r="G35" s="155"/>
      <c r="H35" s="155"/>
      <c r="I35" s="155"/>
      <c r="J35" s="162"/>
    </row>
    <row r="36" spans="1:10">
      <c r="A36" s="24"/>
      <c r="B36" s="36"/>
      <c r="C36" s="25"/>
      <c r="D36" s="155"/>
      <c r="E36" s="155"/>
      <c r="F36" s="155"/>
      <c r="G36" s="155"/>
      <c r="H36" s="155"/>
      <c r="I36" s="155"/>
      <c r="J36" s="162"/>
    </row>
    <row r="37" spans="1:10" ht="13.5" thickBot="1">
      <c r="A37" s="24"/>
      <c r="B37" s="27"/>
      <c r="C37" s="25"/>
      <c r="D37" s="36"/>
      <c r="E37" s="36"/>
      <c r="F37" s="36"/>
      <c r="G37" s="36"/>
      <c r="H37" s="36"/>
      <c r="I37" s="36"/>
      <c r="J37" s="37"/>
    </row>
    <row r="38" spans="1:10" ht="13.5" thickBot="1">
      <c r="A38" s="24" t="s">
        <v>14</v>
      </c>
      <c r="B38" s="63" t="s">
        <v>34</v>
      </c>
      <c r="C38" s="25"/>
      <c r="D38" s="155" t="s">
        <v>66</v>
      </c>
      <c r="E38" s="155"/>
      <c r="F38" s="155"/>
      <c r="G38" s="155"/>
      <c r="H38" s="155"/>
      <c r="I38" s="155"/>
      <c r="J38" s="162"/>
    </row>
    <row r="39" spans="1:10">
      <c r="A39" s="24"/>
      <c r="B39" s="29"/>
      <c r="C39" s="25"/>
      <c r="D39" s="155"/>
      <c r="E39" s="155"/>
      <c r="F39" s="155"/>
      <c r="G39" s="155"/>
      <c r="H39" s="155"/>
      <c r="I39" s="155"/>
      <c r="J39" s="162"/>
    </row>
    <row r="40" spans="1:10" ht="13.5" thickBot="1">
      <c r="A40" s="24"/>
      <c r="B40" s="29"/>
      <c r="C40" s="25"/>
      <c r="D40" s="26"/>
      <c r="E40" s="26"/>
      <c r="F40" s="26"/>
      <c r="G40" s="26"/>
      <c r="H40" s="26"/>
      <c r="I40" s="26"/>
      <c r="J40" s="30"/>
    </row>
    <row r="41" spans="1:10" ht="13.5" thickBot="1">
      <c r="A41" s="38" t="s">
        <v>70</v>
      </c>
      <c r="B41" s="64" t="s">
        <v>34</v>
      </c>
      <c r="C41" s="14"/>
      <c r="D41" s="153" t="s">
        <v>151</v>
      </c>
      <c r="E41" s="160"/>
      <c r="F41" s="160"/>
      <c r="G41" s="160"/>
      <c r="H41" s="160"/>
      <c r="I41" s="160"/>
      <c r="J41" s="161"/>
    </row>
    <row r="42" spans="1:10">
      <c r="A42" s="38"/>
      <c r="B42" s="29"/>
      <c r="C42" s="14"/>
      <c r="D42" s="160"/>
      <c r="E42" s="160"/>
      <c r="F42" s="160"/>
      <c r="G42" s="160"/>
      <c r="H42" s="160"/>
      <c r="I42" s="160"/>
      <c r="J42" s="161"/>
    </row>
    <row r="43" spans="1:10">
      <c r="A43" s="38"/>
      <c r="B43" s="14"/>
      <c r="C43" s="14"/>
      <c r="D43" s="160"/>
      <c r="E43" s="160"/>
      <c r="F43" s="160"/>
      <c r="G43" s="160"/>
      <c r="H43" s="160"/>
      <c r="I43" s="160"/>
      <c r="J43" s="161"/>
    </row>
    <row r="44" spans="1:10" ht="13.5" thickBot="1">
      <c r="A44" s="38"/>
      <c r="B44" s="39"/>
      <c r="C44" s="14"/>
      <c r="D44" s="14"/>
      <c r="E44" s="14"/>
      <c r="F44" s="14"/>
      <c r="G44" s="14"/>
      <c r="H44" s="14"/>
      <c r="I44" s="14"/>
      <c r="J44" s="40"/>
    </row>
    <row r="45" spans="1:10" ht="13.5" customHeight="1" thickBot="1">
      <c r="A45" s="38" t="s">
        <v>71</v>
      </c>
      <c r="B45" s="64" t="s">
        <v>34</v>
      </c>
      <c r="C45" s="14"/>
      <c r="D45" s="153" t="s">
        <v>152</v>
      </c>
      <c r="E45" s="160"/>
      <c r="F45" s="160"/>
      <c r="G45" s="160"/>
      <c r="H45" s="160"/>
      <c r="I45" s="160"/>
      <c r="J45" s="161"/>
    </row>
    <row r="46" spans="1:10">
      <c r="A46" s="38"/>
      <c r="B46" s="41"/>
      <c r="C46" s="14"/>
      <c r="D46" s="160"/>
      <c r="E46" s="160"/>
      <c r="F46" s="160"/>
      <c r="G46" s="160"/>
      <c r="H46" s="160"/>
      <c r="I46" s="160"/>
      <c r="J46" s="161"/>
    </row>
    <row r="47" spans="1:10">
      <c r="A47" s="38"/>
      <c r="B47" s="41"/>
      <c r="C47" s="14"/>
      <c r="D47" s="160"/>
      <c r="E47" s="160"/>
      <c r="F47" s="160"/>
      <c r="G47" s="160"/>
      <c r="H47" s="160"/>
      <c r="I47" s="160"/>
      <c r="J47" s="161"/>
    </row>
    <row r="48" spans="1:10" ht="13.5" thickBot="1">
      <c r="A48" s="38"/>
      <c r="B48" s="39"/>
      <c r="C48" s="14"/>
      <c r="D48" s="14"/>
      <c r="E48" s="14"/>
      <c r="F48" s="14"/>
      <c r="G48" s="14"/>
      <c r="H48" s="14"/>
      <c r="I48" s="14"/>
      <c r="J48" s="40"/>
    </row>
    <row r="49" spans="1:10" ht="12.75" customHeight="1" thickBot="1">
      <c r="A49" s="38" t="s">
        <v>72</v>
      </c>
      <c r="B49" s="64" t="s">
        <v>34</v>
      </c>
      <c r="C49" s="14"/>
      <c r="D49" s="153" t="s">
        <v>67</v>
      </c>
      <c r="E49" s="153"/>
      <c r="F49" s="153"/>
      <c r="G49" s="153"/>
      <c r="H49" s="153"/>
      <c r="I49" s="153"/>
      <c r="J49" s="154"/>
    </row>
    <row r="50" spans="1:10" ht="12.75" customHeight="1">
      <c r="A50" s="38"/>
      <c r="B50" s="41"/>
      <c r="C50" s="14"/>
      <c r="D50" s="153"/>
      <c r="E50" s="153"/>
      <c r="F50" s="153"/>
      <c r="G50" s="153"/>
      <c r="H50" s="153"/>
      <c r="I50" s="153"/>
      <c r="J50" s="154"/>
    </row>
    <row r="51" spans="1:10" ht="13.5" thickBot="1">
      <c r="A51" s="38"/>
      <c r="B51" s="39"/>
      <c r="C51" s="14"/>
      <c r="D51" s="14"/>
      <c r="E51" s="14"/>
      <c r="F51" s="14"/>
      <c r="G51" s="14"/>
      <c r="H51" s="14"/>
      <c r="I51" s="14"/>
      <c r="J51" s="40"/>
    </row>
    <row r="52" spans="1:10" ht="13.5" customHeight="1" thickBot="1">
      <c r="A52" s="38" t="s">
        <v>73</v>
      </c>
      <c r="B52" s="64" t="s">
        <v>34</v>
      </c>
      <c r="C52" s="14"/>
      <c r="D52" s="153" t="s">
        <v>68</v>
      </c>
      <c r="E52" s="160"/>
      <c r="F52" s="160"/>
      <c r="G52" s="160"/>
      <c r="H52" s="160"/>
      <c r="I52" s="160"/>
      <c r="J52" s="161"/>
    </row>
    <row r="53" spans="1:10" ht="12.75" customHeight="1">
      <c r="A53" s="38"/>
      <c r="B53" s="41"/>
      <c r="C53" s="14"/>
      <c r="D53" s="160"/>
      <c r="E53" s="160"/>
      <c r="F53" s="160"/>
      <c r="G53" s="160"/>
      <c r="H53" s="160"/>
      <c r="I53" s="160"/>
      <c r="J53" s="161"/>
    </row>
    <row r="54" spans="1:10" ht="12.75" customHeight="1">
      <c r="A54" s="38"/>
      <c r="B54" s="41"/>
      <c r="C54" s="14"/>
      <c r="D54" s="160"/>
      <c r="E54" s="160"/>
      <c r="F54" s="160"/>
      <c r="G54" s="160"/>
      <c r="H54" s="160"/>
      <c r="I54" s="160"/>
      <c r="J54" s="161"/>
    </row>
    <row r="55" spans="1:10" ht="13.5" thickBot="1">
      <c r="A55" s="38"/>
      <c r="B55" s="39"/>
      <c r="C55" s="14"/>
      <c r="D55" s="14"/>
      <c r="E55" s="14"/>
      <c r="F55" s="14"/>
      <c r="G55" s="14"/>
      <c r="H55" s="14"/>
      <c r="I55" s="14"/>
      <c r="J55" s="40"/>
    </row>
    <row r="56" spans="1:10" ht="13.5" thickBot="1">
      <c r="A56" s="38" t="s">
        <v>74</v>
      </c>
      <c r="B56" s="64" t="s">
        <v>34</v>
      </c>
      <c r="C56" s="14"/>
      <c r="D56" s="155" t="s">
        <v>69</v>
      </c>
      <c r="E56" s="156"/>
      <c r="F56" s="156"/>
      <c r="G56" s="156"/>
      <c r="H56" s="156"/>
      <c r="I56" s="156"/>
      <c r="J56" s="157"/>
    </row>
    <row r="57" spans="1:10">
      <c r="A57" s="42"/>
      <c r="B57" s="14"/>
      <c r="C57" s="14"/>
      <c r="D57" s="156"/>
      <c r="E57" s="156"/>
      <c r="F57" s="156"/>
      <c r="G57" s="156"/>
      <c r="H57" s="156"/>
      <c r="I57" s="156"/>
      <c r="J57" s="157"/>
    </row>
    <row r="58" spans="1:10">
      <c r="A58" s="43"/>
      <c r="B58" s="44"/>
      <c r="C58" s="44"/>
      <c r="D58" s="44"/>
      <c r="E58" s="44"/>
      <c r="F58" s="44"/>
      <c r="G58" s="44"/>
      <c r="H58" s="44"/>
      <c r="I58" s="44"/>
      <c r="J58" s="45"/>
    </row>
    <row r="59" spans="1:10">
      <c r="A59" s="46"/>
    </row>
    <row r="66" spans="1:1">
      <c r="A66" s="46"/>
    </row>
    <row r="68" spans="1:1">
      <c r="A68" s="47"/>
    </row>
    <row r="69" spans="1:1">
      <c r="A69" s="48"/>
    </row>
  </sheetData>
  <sheetProtection password="E6F6" sheet="1"/>
  <mergeCells count="19">
    <mergeCell ref="A1:J2"/>
    <mergeCell ref="A3:J4"/>
    <mergeCell ref="D26:J27"/>
    <mergeCell ref="D32:J33"/>
    <mergeCell ref="D29:J30"/>
    <mergeCell ref="D9:J9"/>
    <mergeCell ref="D11:J12"/>
    <mergeCell ref="D14:J15"/>
    <mergeCell ref="D17:J18"/>
    <mergeCell ref="D49:J50"/>
    <mergeCell ref="D56:J57"/>
    <mergeCell ref="D6:J7"/>
    <mergeCell ref="D41:J43"/>
    <mergeCell ref="D45:J47"/>
    <mergeCell ref="D52:J54"/>
    <mergeCell ref="D38:J39"/>
    <mergeCell ref="D20:J21"/>
    <mergeCell ref="D23:J24"/>
    <mergeCell ref="D35:J36"/>
  </mergeCells>
  <phoneticPr fontId="16" type="noConversion"/>
  <dataValidations count="1">
    <dataValidation type="list" allowBlank="1" showInputMessage="1" showErrorMessage="1" sqref="B14 B35 B32 B26 B23 B52 B9 B11 B17 B20 B38 B56 B45 B41 B29 B4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tabColor theme="0" tint="-0.14999847407452621"/>
    <pageSetUpPr fitToPage="1"/>
  </sheetPr>
  <dimension ref="A1:HY80"/>
  <sheetViews>
    <sheetView topLeftCell="A10" workbookViewId="0">
      <selection activeCell="A31" sqref="A31:J36"/>
    </sheetView>
  </sheetViews>
  <sheetFormatPr defaultColWidth="8.85546875" defaultRowHeight="12.75"/>
  <cols>
    <col min="1" max="10" width="15.7109375" style="2" customWidth="1"/>
    <col min="11" max="51" width="4.7109375" style="2" customWidth="1"/>
    <col min="52" max="16384" width="8.85546875" style="2"/>
  </cols>
  <sheetData>
    <row r="1" spans="1:10" s="3" customFormat="1" ht="15" customHeight="1" thickTop="1">
      <c r="A1" s="369" t="s">
        <v>124</v>
      </c>
      <c r="B1" s="370"/>
      <c r="C1" s="370"/>
      <c r="D1" s="370"/>
      <c r="E1" s="370"/>
      <c r="F1" s="370"/>
      <c r="G1" s="370"/>
      <c r="H1" s="370"/>
      <c r="I1" s="370"/>
      <c r="J1" s="371"/>
    </row>
    <row r="2" spans="1:10" s="3" customFormat="1" ht="15" customHeight="1" thickBot="1">
      <c r="A2" s="466"/>
      <c r="B2" s="374"/>
      <c r="C2" s="374"/>
      <c r="D2" s="374"/>
      <c r="E2" s="374"/>
      <c r="F2" s="374"/>
      <c r="G2" s="374"/>
      <c r="H2" s="374"/>
      <c r="I2" s="374"/>
      <c r="J2" s="375"/>
    </row>
    <row r="3" spans="1:10">
      <c r="A3" s="439" t="s">
        <v>219</v>
      </c>
      <c r="B3" s="440"/>
      <c r="C3" s="440"/>
      <c r="D3" s="440"/>
      <c r="E3" s="440"/>
      <c r="F3" s="440"/>
      <c r="G3" s="440"/>
      <c r="H3" s="440"/>
      <c r="I3" s="440"/>
      <c r="J3" s="441"/>
    </row>
    <row r="4" spans="1:10">
      <c r="A4" s="442"/>
      <c r="B4" s="443"/>
      <c r="C4" s="443"/>
      <c r="D4" s="443"/>
      <c r="E4" s="443"/>
      <c r="F4" s="443"/>
      <c r="G4" s="443"/>
      <c r="H4" s="443"/>
      <c r="I4" s="443"/>
      <c r="J4" s="444"/>
    </row>
    <row r="5" spans="1:10">
      <c r="A5" s="442"/>
      <c r="B5" s="443"/>
      <c r="C5" s="443"/>
      <c r="D5" s="443"/>
      <c r="E5" s="443"/>
      <c r="F5" s="443"/>
      <c r="G5" s="443"/>
      <c r="H5" s="443"/>
      <c r="I5" s="443"/>
      <c r="J5" s="444"/>
    </row>
    <row r="6" spans="1:10">
      <c r="A6" s="442"/>
      <c r="B6" s="443"/>
      <c r="C6" s="443"/>
      <c r="D6" s="443"/>
      <c r="E6" s="443"/>
      <c r="F6" s="443"/>
      <c r="G6" s="443"/>
      <c r="H6" s="443"/>
      <c r="I6" s="443"/>
      <c r="J6" s="444"/>
    </row>
    <row r="7" spans="1:10" ht="13.5" thickBot="1">
      <c r="A7" s="445"/>
      <c r="B7" s="446"/>
      <c r="C7" s="446"/>
      <c r="D7" s="446"/>
      <c r="E7" s="446"/>
      <c r="F7" s="446"/>
      <c r="G7" s="446"/>
      <c r="H7" s="446"/>
      <c r="I7" s="446"/>
      <c r="J7" s="447"/>
    </row>
    <row r="8" spans="1:10" ht="12.75" customHeight="1">
      <c r="A8" s="509" t="s">
        <v>220</v>
      </c>
      <c r="B8" s="510"/>
      <c r="C8" s="510"/>
      <c r="D8" s="510"/>
      <c r="E8" s="510"/>
      <c r="F8" s="510"/>
      <c r="G8" s="510"/>
      <c r="H8" s="510"/>
      <c r="I8" s="510"/>
      <c r="J8" s="511"/>
    </row>
    <row r="9" spans="1:10" ht="12.75" customHeight="1">
      <c r="A9" s="512"/>
      <c r="B9" s="513"/>
      <c r="C9" s="513"/>
      <c r="D9" s="513"/>
      <c r="E9" s="513"/>
      <c r="F9" s="513"/>
      <c r="G9" s="513"/>
      <c r="H9" s="513"/>
      <c r="I9" s="513"/>
      <c r="J9" s="514"/>
    </row>
    <row r="10" spans="1:10" ht="12.75" customHeight="1">
      <c r="A10" s="512"/>
      <c r="B10" s="513"/>
      <c r="C10" s="513"/>
      <c r="D10" s="513"/>
      <c r="E10" s="513"/>
      <c r="F10" s="513"/>
      <c r="G10" s="513"/>
      <c r="H10" s="513"/>
      <c r="I10" s="513"/>
      <c r="J10" s="514"/>
    </row>
    <row r="11" spans="1:10" ht="13.5" thickBot="1">
      <c r="A11" s="515"/>
      <c r="B11" s="516"/>
      <c r="C11" s="516"/>
      <c r="D11" s="516"/>
      <c r="E11" s="516"/>
      <c r="F11" s="516"/>
      <c r="G11" s="516"/>
      <c r="H11" s="516"/>
      <c r="I11" s="516"/>
      <c r="J11" s="517"/>
    </row>
    <row r="12" spans="1:10" ht="17.25" thickTop="1" thickBot="1">
      <c r="A12" s="57"/>
      <c r="B12" s="58"/>
      <c r="C12" s="58"/>
      <c r="D12" s="58"/>
      <c r="E12" s="58"/>
      <c r="F12" s="58"/>
      <c r="G12" s="58"/>
      <c r="H12" s="58"/>
      <c r="I12" s="58"/>
      <c r="J12" s="59"/>
    </row>
    <row r="13" spans="1:10">
      <c r="A13" s="467" t="s">
        <v>125</v>
      </c>
      <c r="B13" s="468"/>
      <c r="C13" s="468"/>
      <c r="D13" s="468"/>
      <c r="E13" s="468"/>
      <c r="F13" s="468"/>
      <c r="G13" s="468"/>
      <c r="H13" s="468"/>
      <c r="I13" s="468"/>
      <c r="J13" s="469"/>
    </row>
    <row r="14" spans="1:10">
      <c r="A14" s="470"/>
      <c r="B14" s="471"/>
      <c r="C14" s="471"/>
      <c r="D14" s="471"/>
      <c r="E14" s="471"/>
      <c r="F14" s="471"/>
      <c r="G14" s="471"/>
      <c r="H14" s="471"/>
      <c r="I14" s="471"/>
      <c r="J14" s="472"/>
    </row>
    <row r="15" spans="1:10" ht="13.5" thickBot="1">
      <c r="A15" s="473"/>
      <c r="B15" s="474"/>
      <c r="C15" s="474"/>
      <c r="D15" s="474"/>
      <c r="E15" s="474"/>
      <c r="F15" s="474"/>
      <c r="G15" s="474"/>
      <c r="H15" s="474"/>
      <c r="I15" s="474"/>
      <c r="J15" s="475"/>
    </row>
    <row r="16" spans="1:10">
      <c r="A16" s="476" t="s">
        <v>167</v>
      </c>
      <c r="B16" s="477"/>
      <c r="C16" s="477"/>
      <c r="D16" s="477"/>
      <c r="E16" s="477"/>
      <c r="F16" s="477"/>
      <c r="G16" s="477"/>
      <c r="H16" s="477"/>
      <c r="I16" s="477"/>
      <c r="J16" s="478"/>
    </row>
    <row r="17" spans="1:10">
      <c r="A17" s="479"/>
      <c r="B17" s="480"/>
      <c r="C17" s="480"/>
      <c r="D17" s="480"/>
      <c r="E17" s="480"/>
      <c r="F17" s="480"/>
      <c r="G17" s="480"/>
      <c r="H17" s="480"/>
      <c r="I17" s="480"/>
      <c r="J17" s="481"/>
    </row>
    <row r="18" spans="1:10" ht="13.5" thickBot="1">
      <c r="A18" s="482"/>
      <c r="B18" s="483"/>
      <c r="C18" s="483"/>
      <c r="D18" s="483"/>
      <c r="E18" s="483"/>
      <c r="F18" s="483"/>
      <c r="G18" s="483"/>
      <c r="H18" s="483"/>
      <c r="I18" s="483"/>
      <c r="J18" s="484"/>
    </row>
    <row r="19" spans="1:10" ht="15.75" customHeight="1">
      <c r="A19" s="500" t="s">
        <v>168</v>
      </c>
      <c r="B19" s="501"/>
      <c r="C19" s="501"/>
      <c r="D19" s="501"/>
      <c r="E19" s="501"/>
      <c r="F19" s="501"/>
      <c r="G19" s="501"/>
      <c r="H19" s="501"/>
      <c r="I19" s="501"/>
      <c r="J19" s="502"/>
    </row>
    <row r="20" spans="1:10" ht="15.75" customHeight="1">
      <c r="A20" s="503"/>
      <c r="B20" s="504"/>
      <c r="C20" s="504"/>
      <c r="D20" s="504"/>
      <c r="E20" s="504"/>
      <c r="F20" s="504"/>
      <c r="G20" s="504"/>
      <c r="H20" s="504"/>
      <c r="I20" s="504"/>
      <c r="J20" s="505"/>
    </row>
    <row r="21" spans="1:10" ht="16.5" customHeight="1" thickBot="1">
      <c r="A21" s="506"/>
      <c r="B21" s="507"/>
      <c r="C21" s="507"/>
      <c r="D21" s="507"/>
      <c r="E21" s="507"/>
      <c r="F21" s="507"/>
      <c r="G21" s="507"/>
      <c r="H21" s="507"/>
      <c r="I21" s="507"/>
      <c r="J21" s="508"/>
    </row>
    <row r="22" spans="1:10">
      <c r="A22" s="491" t="s">
        <v>169</v>
      </c>
      <c r="B22" s="492"/>
      <c r="C22" s="492"/>
      <c r="D22" s="492"/>
      <c r="E22" s="492"/>
      <c r="F22" s="492"/>
      <c r="G22" s="492"/>
      <c r="H22" s="492"/>
      <c r="I22" s="492"/>
      <c r="J22" s="493"/>
    </row>
    <row r="23" spans="1:10">
      <c r="A23" s="494"/>
      <c r="B23" s="495"/>
      <c r="C23" s="495"/>
      <c r="D23" s="495"/>
      <c r="E23" s="495"/>
      <c r="F23" s="495"/>
      <c r="G23" s="495"/>
      <c r="H23" s="495"/>
      <c r="I23" s="495"/>
      <c r="J23" s="496"/>
    </row>
    <row r="24" spans="1:10">
      <c r="A24" s="494"/>
      <c r="B24" s="495"/>
      <c r="C24" s="495"/>
      <c r="D24" s="495"/>
      <c r="E24" s="495"/>
      <c r="F24" s="495"/>
      <c r="G24" s="495"/>
      <c r="H24" s="495"/>
      <c r="I24" s="495"/>
      <c r="J24" s="496"/>
    </row>
    <row r="25" spans="1:10" ht="13.5" thickBot="1">
      <c r="A25" s="497"/>
      <c r="B25" s="498"/>
      <c r="C25" s="498"/>
      <c r="D25" s="498"/>
      <c r="E25" s="498"/>
      <c r="F25" s="498"/>
      <c r="G25" s="498"/>
      <c r="H25" s="498"/>
      <c r="I25" s="498"/>
      <c r="J25" s="499"/>
    </row>
    <row r="26" spans="1:10">
      <c r="A26" s="491" t="s">
        <v>170</v>
      </c>
      <c r="B26" s="492"/>
      <c r="C26" s="492"/>
      <c r="D26" s="492"/>
      <c r="E26" s="492"/>
      <c r="F26" s="492"/>
      <c r="G26" s="492"/>
      <c r="H26" s="492"/>
      <c r="I26" s="492"/>
      <c r="J26" s="493"/>
    </row>
    <row r="27" spans="1:10">
      <c r="A27" s="494"/>
      <c r="B27" s="495"/>
      <c r="C27" s="495"/>
      <c r="D27" s="495"/>
      <c r="E27" s="495"/>
      <c r="F27" s="495"/>
      <c r="G27" s="495"/>
      <c r="H27" s="495"/>
      <c r="I27" s="495"/>
      <c r="J27" s="496"/>
    </row>
    <row r="28" spans="1:10">
      <c r="A28" s="494"/>
      <c r="B28" s="495"/>
      <c r="C28" s="495"/>
      <c r="D28" s="495"/>
      <c r="E28" s="495"/>
      <c r="F28" s="495"/>
      <c r="G28" s="495"/>
      <c r="H28" s="495"/>
      <c r="I28" s="495"/>
      <c r="J28" s="496"/>
    </row>
    <row r="29" spans="1:10">
      <c r="A29" s="494"/>
      <c r="B29" s="495"/>
      <c r="C29" s="495"/>
      <c r="D29" s="495"/>
      <c r="E29" s="495"/>
      <c r="F29" s="495"/>
      <c r="G29" s="495"/>
      <c r="H29" s="495"/>
      <c r="I29" s="495"/>
      <c r="J29" s="496"/>
    </row>
    <row r="30" spans="1:10" ht="13.5" thickBot="1">
      <c r="A30" s="497"/>
      <c r="B30" s="498"/>
      <c r="C30" s="498"/>
      <c r="D30" s="498"/>
      <c r="E30" s="498"/>
      <c r="F30" s="498"/>
      <c r="G30" s="498"/>
      <c r="H30" s="498"/>
      <c r="I30" s="498"/>
      <c r="J30" s="499"/>
    </row>
    <row r="31" spans="1:10">
      <c r="A31" s="491" t="s">
        <v>224</v>
      </c>
      <c r="B31" s="492"/>
      <c r="C31" s="492"/>
      <c r="D31" s="492"/>
      <c r="E31" s="492"/>
      <c r="F31" s="492"/>
      <c r="G31" s="492"/>
      <c r="H31" s="492"/>
      <c r="I31" s="492"/>
      <c r="J31" s="493"/>
    </row>
    <row r="32" spans="1:10">
      <c r="A32" s="494"/>
      <c r="B32" s="495"/>
      <c r="C32" s="495"/>
      <c r="D32" s="495"/>
      <c r="E32" s="495"/>
      <c r="F32" s="495"/>
      <c r="G32" s="495"/>
      <c r="H32" s="495"/>
      <c r="I32" s="495"/>
      <c r="J32" s="496"/>
    </row>
    <row r="33" spans="1:10">
      <c r="A33" s="494"/>
      <c r="B33" s="495"/>
      <c r="C33" s="495"/>
      <c r="D33" s="495"/>
      <c r="E33" s="495"/>
      <c r="F33" s="495"/>
      <c r="G33" s="495"/>
      <c r="H33" s="495"/>
      <c r="I33" s="495"/>
      <c r="J33" s="496"/>
    </row>
    <row r="34" spans="1:10">
      <c r="A34" s="494"/>
      <c r="B34" s="495"/>
      <c r="C34" s="495"/>
      <c r="D34" s="495"/>
      <c r="E34" s="495"/>
      <c r="F34" s="495"/>
      <c r="G34" s="495"/>
      <c r="H34" s="495"/>
      <c r="I34" s="495"/>
      <c r="J34" s="496"/>
    </row>
    <row r="35" spans="1:10">
      <c r="A35" s="494"/>
      <c r="B35" s="495"/>
      <c r="C35" s="495"/>
      <c r="D35" s="495"/>
      <c r="E35" s="495"/>
      <c r="F35" s="495"/>
      <c r="G35" s="495"/>
      <c r="H35" s="495"/>
      <c r="I35" s="495"/>
      <c r="J35" s="496"/>
    </row>
    <row r="36" spans="1:10" ht="13.5" thickBot="1">
      <c r="A36" s="497"/>
      <c r="B36" s="498"/>
      <c r="C36" s="498"/>
      <c r="D36" s="498"/>
      <c r="E36" s="498"/>
      <c r="F36" s="498"/>
      <c r="G36" s="498"/>
      <c r="H36" s="498"/>
      <c r="I36" s="498"/>
      <c r="J36" s="499"/>
    </row>
    <row r="37" spans="1:10">
      <c r="A37" s="518" t="s">
        <v>171</v>
      </c>
      <c r="B37" s="519"/>
      <c r="C37" s="519"/>
      <c r="D37" s="519"/>
      <c r="E37" s="519"/>
      <c r="F37" s="519"/>
      <c r="G37" s="519"/>
      <c r="H37" s="519"/>
      <c r="I37" s="519"/>
      <c r="J37" s="520"/>
    </row>
    <row r="38" spans="1:10">
      <c r="A38" s="521"/>
      <c r="B38" s="522"/>
      <c r="C38" s="522"/>
      <c r="D38" s="522"/>
      <c r="E38" s="522"/>
      <c r="F38" s="522"/>
      <c r="G38" s="522"/>
      <c r="H38" s="522"/>
      <c r="I38" s="522"/>
      <c r="J38" s="523"/>
    </row>
    <row r="39" spans="1:10">
      <c r="A39" s="521"/>
      <c r="B39" s="522"/>
      <c r="C39" s="522"/>
      <c r="D39" s="522"/>
      <c r="E39" s="522"/>
      <c r="F39" s="522"/>
      <c r="G39" s="522"/>
      <c r="H39" s="522"/>
      <c r="I39" s="522"/>
      <c r="J39" s="523"/>
    </row>
    <row r="40" spans="1:10" ht="13.5" thickBot="1">
      <c r="A40" s="524"/>
      <c r="B40" s="525"/>
      <c r="C40" s="525"/>
      <c r="D40" s="525"/>
      <c r="E40" s="525"/>
      <c r="F40" s="525"/>
      <c r="G40" s="525"/>
      <c r="H40" s="525"/>
      <c r="I40" s="525"/>
      <c r="J40" s="526"/>
    </row>
    <row r="41" spans="1:10">
      <c r="A41" s="518" t="s">
        <v>172</v>
      </c>
      <c r="B41" s="519"/>
      <c r="C41" s="519"/>
      <c r="D41" s="519"/>
      <c r="E41" s="519"/>
      <c r="F41" s="519"/>
      <c r="G41" s="519"/>
      <c r="H41" s="519"/>
      <c r="I41" s="519"/>
      <c r="J41" s="520"/>
    </row>
    <row r="42" spans="1:10">
      <c r="A42" s="521"/>
      <c r="B42" s="522"/>
      <c r="C42" s="522"/>
      <c r="D42" s="522"/>
      <c r="E42" s="522"/>
      <c r="F42" s="522"/>
      <c r="G42" s="522"/>
      <c r="H42" s="522"/>
      <c r="I42" s="522"/>
      <c r="J42" s="523"/>
    </row>
    <row r="43" spans="1:10">
      <c r="A43" s="521"/>
      <c r="B43" s="522"/>
      <c r="C43" s="522"/>
      <c r="D43" s="522"/>
      <c r="E43" s="522"/>
      <c r="F43" s="522"/>
      <c r="G43" s="522"/>
      <c r="H43" s="522"/>
      <c r="I43" s="522"/>
      <c r="J43" s="523"/>
    </row>
    <row r="44" spans="1:10">
      <c r="A44" s="521"/>
      <c r="B44" s="522"/>
      <c r="C44" s="522"/>
      <c r="D44" s="522"/>
      <c r="E44" s="522"/>
      <c r="F44" s="522"/>
      <c r="G44" s="522"/>
      <c r="H44" s="522"/>
      <c r="I44" s="522"/>
      <c r="J44" s="523"/>
    </row>
    <row r="45" spans="1:10" ht="13.5" thickBot="1">
      <c r="A45" s="524"/>
      <c r="B45" s="525"/>
      <c r="C45" s="525"/>
      <c r="D45" s="525"/>
      <c r="E45" s="525"/>
      <c r="F45" s="525"/>
      <c r="G45" s="525"/>
      <c r="H45" s="525"/>
      <c r="I45" s="525"/>
      <c r="J45" s="526"/>
    </row>
    <row r="46" spans="1:10">
      <c r="A46" s="518" t="s">
        <v>223</v>
      </c>
      <c r="B46" s="519"/>
      <c r="C46" s="519"/>
      <c r="D46" s="519"/>
      <c r="E46" s="519"/>
      <c r="F46" s="519"/>
      <c r="G46" s="519"/>
      <c r="H46" s="519"/>
      <c r="I46" s="519"/>
      <c r="J46" s="520"/>
    </row>
    <row r="47" spans="1:10">
      <c r="A47" s="521"/>
      <c r="B47" s="522"/>
      <c r="C47" s="522"/>
      <c r="D47" s="522"/>
      <c r="E47" s="522"/>
      <c r="F47" s="522"/>
      <c r="G47" s="522"/>
      <c r="H47" s="522"/>
      <c r="I47" s="522"/>
      <c r="J47" s="523"/>
    </row>
    <row r="48" spans="1:10">
      <c r="A48" s="521"/>
      <c r="B48" s="522"/>
      <c r="C48" s="522"/>
      <c r="D48" s="522"/>
      <c r="E48" s="522"/>
      <c r="F48" s="522"/>
      <c r="G48" s="522"/>
      <c r="H48" s="522"/>
      <c r="I48" s="522"/>
      <c r="J48" s="523"/>
    </row>
    <row r="49" spans="1:10">
      <c r="A49" s="521"/>
      <c r="B49" s="522"/>
      <c r="C49" s="522"/>
      <c r="D49" s="522"/>
      <c r="E49" s="522"/>
      <c r="F49" s="522"/>
      <c r="G49" s="522"/>
      <c r="H49" s="522"/>
      <c r="I49" s="522"/>
      <c r="J49" s="523"/>
    </row>
    <row r="50" spans="1:10">
      <c r="A50" s="521"/>
      <c r="B50" s="522"/>
      <c r="C50" s="522"/>
      <c r="D50" s="522"/>
      <c r="E50" s="522"/>
      <c r="F50" s="522"/>
      <c r="G50" s="522"/>
      <c r="H50" s="522"/>
      <c r="I50" s="522"/>
      <c r="J50" s="523"/>
    </row>
    <row r="51" spans="1:10" ht="13.5" thickBot="1">
      <c r="A51" s="524"/>
      <c r="B51" s="525"/>
      <c r="C51" s="525"/>
      <c r="D51" s="525"/>
      <c r="E51" s="525"/>
      <c r="F51" s="525"/>
      <c r="G51" s="525"/>
      <c r="H51" s="525"/>
      <c r="I51" s="525"/>
      <c r="J51" s="526"/>
    </row>
    <row r="52" spans="1:10">
      <c r="A52" s="448" t="s">
        <v>175</v>
      </c>
      <c r="B52" s="449"/>
      <c r="C52" s="449"/>
      <c r="D52" s="449"/>
      <c r="E52" s="449"/>
      <c r="F52" s="449"/>
      <c r="G52" s="449"/>
      <c r="H52" s="449"/>
      <c r="I52" s="449"/>
      <c r="J52" s="450"/>
    </row>
    <row r="53" spans="1:10">
      <c r="A53" s="451"/>
      <c r="B53" s="452"/>
      <c r="C53" s="452"/>
      <c r="D53" s="452"/>
      <c r="E53" s="452"/>
      <c r="F53" s="452"/>
      <c r="G53" s="452"/>
      <c r="H53" s="452"/>
      <c r="I53" s="452"/>
      <c r="J53" s="453"/>
    </row>
    <row r="54" spans="1:10">
      <c r="A54" s="451"/>
      <c r="B54" s="452"/>
      <c r="C54" s="452"/>
      <c r="D54" s="452"/>
      <c r="E54" s="452"/>
      <c r="F54" s="452"/>
      <c r="G54" s="452"/>
      <c r="H54" s="452"/>
      <c r="I54" s="452"/>
      <c r="J54" s="453"/>
    </row>
    <row r="55" spans="1:10" ht="13.5" thickBot="1">
      <c r="A55" s="454"/>
      <c r="B55" s="455"/>
      <c r="C55" s="455"/>
      <c r="D55" s="455"/>
      <c r="E55" s="455"/>
      <c r="F55" s="455"/>
      <c r="G55" s="455"/>
      <c r="H55" s="455"/>
      <c r="I55" s="455"/>
      <c r="J55" s="456"/>
    </row>
    <row r="56" spans="1:10">
      <c r="A56" s="448" t="s">
        <v>176</v>
      </c>
      <c r="B56" s="449"/>
      <c r="C56" s="449"/>
      <c r="D56" s="449"/>
      <c r="E56" s="449"/>
      <c r="F56" s="449"/>
      <c r="G56" s="449"/>
      <c r="H56" s="449"/>
      <c r="I56" s="449"/>
      <c r="J56" s="450"/>
    </row>
    <row r="57" spans="1:10">
      <c r="A57" s="451"/>
      <c r="B57" s="452"/>
      <c r="C57" s="452"/>
      <c r="D57" s="452"/>
      <c r="E57" s="452"/>
      <c r="F57" s="452"/>
      <c r="G57" s="452"/>
      <c r="H57" s="452"/>
      <c r="I57" s="452"/>
      <c r="J57" s="453"/>
    </row>
    <row r="58" spans="1:10">
      <c r="A58" s="451"/>
      <c r="B58" s="452"/>
      <c r="C58" s="452"/>
      <c r="D58" s="452"/>
      <c r="E58" s="452"/>
      <c r="F58" s="452"/>
      <c r="G58" s="452"/>
      <c r="H58" s="452"/>
      <c r="I58" s="452"/>
      <c r="J58" s="453"/>
    </row>
    <row r="59" spans="1:10">
      <c r="A59" s="451"/>
      <c r="B59" s="452"/>
      <c r="C59" s="452"/>
      <c r="D59" s="452"/>
      <c r="E59" s="452"/>
      <c r="F59" s="452"/>
      <c r="G59" s="452"/>
      <c r="H59" s="452"/>
      <c r="I59" s="452"/>
      <c r="J59" s="453"/>
    </row>
    <row r="60" spans="1:10" ht="13.5" thickBot="1">
      <c r="A60" s="454"/>
      <c r="B60" s="455"/>
      <c r="C60" s="455"/>
      <c r="D60" s="455"/>
      <c r="E60" s="455"/>
      <c r="F60" s="455"/>
      <c r="G60" s="455"/>
      <c r="H60" s="455"/>
      <c r="I60" s="455"/>
      <c r="J60" s="456"/>
    </row>
    <row r="61" spans="1:10">
      <c r="A61" s="448" t="s">
        <v>222</v>
      </c>
      <c r="B61" s="449"/>
      <c r="C61" s="449"/>
      <c r="D61" s="449"/>
      <c r="E61" s="449"/>
      <c r="F61" s="449"/>
      <c r="G61" s="449"/>
      <c r="H61" s="449"/>
      <c r="I61" s="449"/>
      <c r="J61" s="450"/>
    </row>
    <row r="62" spans="1:10">
      <c r="A62" s="451"/>
      <c r="B62" s="452"/>
      <c r="C62" s="452"/>
      <c r="D62" s="452"/>
      <c r="E62" s="452"/>
      <c r="F62" s="452"/>
      <c r="G62" s="452"/>
      <c r="H62" s="452"/>
      <c r="I62" s="452"/>
      <c r="J62" s="453"/>
    </row>
    <row r="63" spans="1:10">
      <c r="A63" s="451"/>
      <c r="B63" s="452"/>
      <c r="C63" s="452"/>
      <c r="D63" s="452"/>
      <c r="E63" s="452"/>
      <c r="F63" s="452"/>
      <c r="G63" s="452"/>
      <c r="H63" s="452"/>
      <c r="I63" s="452"/>
      <c r="J63" s="453"/>
    </row>
    <row r="64" spans="1:10">
      <c r="A64" s="451"/>
      <c r="B64" s="452"/>
      <c r="C64" s="452"/>
      <c r="D64" s="452"/>
      <c r="E64" s="452"/>
      <c r="F64" s="452"/>
      <c r="G64" s="452"/>
      <c r="H64" s="452"/>
      <c r="I64" s="452"/>
      <c r="J64" s="453"/>
    </row>
    <row r="65" spans="1:233">
      <c r="A65" s="451"/>
      <c r="B65" s="452"/>
      <c r="C65" s="452"/>
      <c r="D65" s="452"/>
      <c r="E65" s="452"/>
      <c r="F65" s="452"/>
      <c r="G65" s="452"/>
      <c r="H65" s="452"/>
      <c r="I65" s="452"/>
      <c r="J65" s="453"/>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row>
    <row r="66" spans="1:233" ht="13.5" thickBot="1">
      <c r="A66" s="454"/>
      <c r="B66" s="455"/>
      <c r="C66" s="455"/>
      <c r="D66" s="455"/>
      <c r="E66" s="455"/>
      <c r="F66" s="455"/>
      <c r="G66" s="455"/>
      <c r="H66" s="455"/>
      <c r="I66" s="455"/>
      <c r="J66" s="456"/>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row>
    <row r="67" spans="1:233" s="78" customFormat="1">
      <c r="A67" s="485" t="s">
        <v>173</v>
      </c>
      <c r="B67" s="486"/>
      <c r="C67" s="486"/>
      <c r="D67" s="486"/>
      <c r="E67" s="486"/>
      <c r="F67" s="486"/>
      <c r="G67" s="486"/>
      <c r="H67" s="486"/>
      <c r="I67" s="486"/>
      <c r="J67" s="487"/>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row>
    <row r="68" spans="1:233" s="78" customFormat="1" ht="13.5" thickBot="1">
      <c r="A68" s="488"/>
      <c r="B68" s="489"/>
      <c r="C68" s="489"/>
      <c r="D68" s="489"/>
      <c r="E68" s="489"/>
      <c r="F68" s="489"/>
      <c r="G68" s="489"/>
      <c r="H68" s="489"/>
      <c r="I68" s="489"/>
      <c r="J68" s="490"/>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row>
    <row r="69" spans="1:233">
      <c r="A69" s="457" t="s">
        <v>174</v>
      </c>
      <c r="B69" s="458"/>
      <c r="C69" s="458"/>
      <c r="D69" s="458"/>
      <c r="E69" s="458"/>
      <c r="F69" s="458"/>
      <c r="G69" s="458"/>
      <c r="H69" s="458"/>
      <c r="I69" s="458"/>
      <c r="J69" s="45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row>
    <row r="70" spans="1:233">
      <c r="A70" s="460"/>
      <c r="B70" s="461"/>
      <c r="C70" s="461"/>
      <c r="D70" s="461"/>
      <c r="E70" s="461"/>
      <c r="F70" s="461"/>
      <c r="G70" s="461"/>
      <c r="H70" s="461"/>
      <c r="I70" s="461"/>
      <c r="J70" s="462"/>
    </row>
    <row r="71" spans="1:233">
      <c r="A71" s="460"/>
      <c r="B71" s="461"/>
      <c r="C71" s="461"/>
      <c r="D71" s="461"/>
      <c r="E71" s="461"/>
      <c r="F71" s="461"/>
      <c r="G71" s="461"/>
      <c r="H71" s="461"/>
      <c r="I71" s="461"/>
      <c r="J71" s="462"/>
    </row>
    <row r="72" spans="1:233">
      <c r="A72" s="460"/>
      <c r="B72" s="461"/>
      <c r="C72" s="461"/>
      <c r="D72" s="461"/>
      <c r="E72" s="461"/>
      <c r="F72" s="461"/>
      <c r="G72" s="461"/>
      <c r="H72" s="461"/>
      <c r="I72" s="461"/>
      <c r="J72" s="462"/>
    </row>
    <row r="73" spans="1:233">
      <c r="A73" s="460"/>
      <c r="B73" s="461"/>
      <c r="C73" s="461"/>
      <c r="D73" s="461"/>
      <c r="E73" s="461"/>
      <c r="F73" s="461"/>
      <c r="G73" s="461"/>
      <c r="H73" s="461"/>
      <c r="I73" s="461"/>
      <c r="J73" s="462"/>
    </row>
    <row r="74" spans="1:233" ht="13.5" thickBot="1">
      <c r="A74" s="463"/>
      <c r="B74" s="464"/>
      <c r="C74" s="464"/>
      <c r="D74" s="464"/>
      <c r="E74" s="464"/>
      <c r="F74" s="464"/>
      <c r="G74" s="464"/>
      <c r="H74" s="464"/>
      <c r="I74" s="464"/>
      <c r="J74" s="465"/>
    </row>
    <row r="75" spans="1:233" ht="16.5" thickBot="1">
      <c r="A75" s="57"/>
      <c r="B75" s="58"/>
      <c r="C75" s="58"/>
      <c r="D75" s="58"/>
      <c r="E75" s="58"/>
      <c r="F75" s="58"/>
      <c r="G75" s="58"/>
      <c r="H75" s="58"/>
      <c r="I75" s="58"/>
      <c r="J75" s="59"/>
    </row>
    <row r="76" spans="1:233">
      <c r="A76" s="439" t="s">
        <v>221</v>
      </c>
      <c r="B76" s="440"/>
      <c r="C76" s="440"/>
      <c r="D76" s="440"/>
      <c r="E76" s="440"/>
      <c r="F76" s="440"/>
      <c r="G76" s="440"/>
      <c r="H76" s="440"/>
      <c r="I76" s="440"/>
      <c r="J76" s="441"/>
    </row>
    <row r="77" spans="1:233">
      <c r="A77" s="442"/>
      <c r="B77" s="443"/>
      <c r="C77" s="443"/>
      <c r="D77" s="443"/>
      <c r="E77" s="443"/>
      <c r="F77" s="443"/>
      <c r="G77" s="443"/>
      <c r="H77" s="443"/>
      <c r="I77" s="443"/>
      <c r="J77" s="444"/>
    </row>
    <row r="78" spans="1:233">
      <c r="A78" s="442"/>
      <c r="B78" s="443"/>
      <c r="C78" s="443"/>
      <c r="D78" s="443"/>
      <c r="E78" s="443"/>
      <c r="F78" s="443"/>
      <c r="G78" s="443"/>
      <c r="H78" s="443"/>
      <c r="I78" s="443"/>
      <c r="J78" s="444"/>
    </row>
    <row r="79" spans="1:233">
      <c r="A79" s="442"/>
      <c r="B79" s="443"/>
      <c r="C79" s="443"/>
      <c r="D79" s="443"/>
      <c r="E79" s="443"/>
      <c r="F79" s="443"/>
      <c r="G79" s="443"/>
      <c r="H79" s="443"/>
      <c r="I79" s="443"/>
      <c r="J79" s="444"/>
    </row>
    <row r="80" spans="1:233" ht="13.5" thickBot="1">
      <c r="A80" s="445"/>
      <c r="B80" s="446"/>
      <c r="C80" s="446"/>
      <c r="D80" s="446"/>
      <c r="E80" s="446"/>
      <c r="F80" s="446"/>
      <c r="G80" s="446"/>
      <c r="H80" s="446"/>
      <c r="I80" s="446"/>
      <c r="J80" s="447"/>
    </row>
  </sheetData>
  <mergeCells count="18">
    <mergeCell ref="A1:J2"/>
    <mergeCell ref="A13:J15"/>
    <mergeCell ref="A16:J18"/>
    <mergeCell ref="A67:J68"/>
    <mergeCell ref="A22:J25"/>
    <mergeCell ref="A26:J30"/>
    <mergeCell ref="A19:J21"/>
    <mergeCell ref="A3:J7"/>
    <mergeCell ref="A8:J11"/>
    <mergeCell ref="A31:J36"/>
    <mergeCell ref="A37:J40"/>
    <mergeCell ref="A41:J45"/>
    <mergeCell ref="A46:J51"/>
    <mergeCell ref="A76:J80"/>
    <mergeCell ref="A52:J55"/>
    <mergeCell ref="A56:J60"/>
    <mergeCell ref="A61:J66"/>
    <mergeCell ref="A69:J74"/>
  </mergeCells>
  <phoneticPr fontId="16" type="noConversion"/>
  <pageMargins left="0.75" right="0.75" top="1" bottom="1" header="0.5" footer="0.5"/>
  <headerFooter alignWithMargins="0">
    <oddHeader>&amp;LTab &amp;A: Page &amp;P of &amp;N</oddHeader>
  </headerFooter>
  <rowBreaks count="1" manualBreakCount="1">
    <brk id="36" max="16383"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theme="0" tint="-0.14999847407452621"/>
    <pageSetUpPr fitToPage="1"/>
  </sheetPr>
  <dimension ref="A1:J35"/>
  <sheetViews>
    <sheetView topLeftCell="B1" workbookViewId="0">
      <selection activeCell="G7" sqref="G7"/>
    </sheetView>
  </sheetViews>
  <sheetFormatPr defaultColWidth="8.85546875" defaultRowHeight="12.75"/>
  <cols>
    <col min="1" max="1" width="47" customWidth="1"/>
    <col min="2" max="9" width="15.7109375" customWidth="1"/>
    <col min="10" max="10" width="30.7109375" customWidth="1"/>
  </cols>
  <sheetData>
    <row r="1" spans="1:10" s="70" customFormat="1" ht="51">
      <c r="A1" s="67" t="s">
        <v>60</v>
      </c>
      <c r="B1" s="68" t="s">
        <v>181</v>
      </c>
      <c r="C1" s="69" t="s">
        <v>182</v>
      </c>
      <c r="D1" s="68" t="s">
        <v>183</v>
      </c>
      <c r="E1" s="69" t="s">
        <v>184</v>
      </c>
      <c r="F1" s="69" t="s">
        <v>185</v>
      </c>
      <c r="G1" s="69" t="s">
        <v>228</v>
      </c>
      <c r="H1" s="69" t="s">
        <v>186</v>
      </c>
      <c r="I1" s="69" t="s">
        <v>242</v>
      </c>
      <c r="J1" s="69" t="s">
        <v>187</v>
      </c>
    </row>
    <row r="2" spans="1:10">
      <c r="A2" s="71" t="s">
        <v>188</v>
      </c>
      <c r="B2" s="72">
        <v>25496.29</v>
      </c>
      <c r="C2" s="72">
        <v>0</v>
      </c>
      <c r="D2" s="72">
        <v>25064.34</v>
      </c>
      <c r="E2" s="72">
        <v>0</v>
      </c>
      <c r="F2" s="72">
        <v>0</v>
      </c>
      <c r="G2" s="80">
        <v>40256</v>
      </c>
      <c r="H2" s="72">
        <v>0</v>
      </c>
      <c r="I2" s="80">
        <v>40360</v>
      </c>
      <c r="J2" s="72">
        <v>0</v>
      </c>
    </row>
    <row r="3" spans="1:10">
      <c r="A3" s="73" t="s">
        <v>189</v>
      </c>
      <c r="B3" s="72">
        <v>0</v>
      </c>
      <c r="C3" s="72">
        <v>0</v>
      </c>
      <c r="D3" s="72">
        <v>0</v>
      </c>
      <c r="E3" s="72">
        <v>0</v>
      </c>
      <c r="F3" s="72">
        <v>0</v>
      </c>
      <c r="G3" s="72"/>
      <c r="H3" s="72">
        <v>20290.444365689043</v>
      </c>
      <c r="I3" s="80">
        <v>40360</v>
      </c>
      <c r="J3" s="72">
        <v>20290.444365689043</v>
      </c>
    </row>
    <row r="4" spans="1:10">
      <c r="A4" s="73" t="s">
        <v>190</v>
      </c>
      <c r="B4" s="72">
        <v>0</v>
      </c>
      <c r="C4" s="72">
        <v>0</v>
      </c>
      <c r="D4" s="72">
        <v>0</v>
      </c>
      <c r="E4" s="72">
        <v>0</v>
      </c>
      <c r="F4" s="72">
        <v>0</v>
      </c>
      <c r="G4" s="72"/>
      <c r="H4" s="72">
        <v>21177.722467051171</v>
      </c>
      <c r="I4" s="80">
        <v>40360</v>
      </c>
      <c r="J4" s="72">
        <v>21177.722467051171</v>
      </c>
    </row>
    <row r="5" spans="1:10">
      <c r="A5" s="73" t="s">
        <v>191</v>
      </c>
      <c r="B5" s="72">
        <v>27218.1</v>
      </c>
      <c r="C5" s="72">
        <v>5918.0875413133563</v>
      </c>
      <c r="D5" s="72">
        <v>25287.58</v>
      </c>
      <c r="E5" s="72">
        <v>7168.6221461212699</v>
      </c>
      <c r="F5" s="72">
        <v>13086.709687434626</v>
      </c>
      <c r="G5" s="80">
        <v>40256</v>
      </c>
      <c r="H5" s="72">
        <v>35773.628819241625</v>
      </c>
      <c r="I5" s="80">
        <v>40360</v>
      </c>
      <c r="J5" s="72">
        <v>48860.338506676249</v>
      </c>
    </row>
    <row r="6" spans="1:10">
      <c r="A6" s="73" t="s">
        <v>192</v>
      </c>
      <c r="B6" s="72">
        <v>0</v>
      </c>
      <c r="C6" s="72">
        <v>0</v>
      </c>
      <c r="D6" s="72">
        <v>0</v>
      </c>
      <c r="E6" s="72">
        <v>0</v>
      </c>
      <c r="F6" s="72">
        <v>0</v>
      </c>
      <c r="G6" s="72"/>
      <c r="H6" s="72">
        <v>69298.156601300769</v>
      </c>
      <c r="I6" s="80">
        <v>40360</v>
      </c>
      <c r="J6" s="72">
        <v>69298.156601300769</v>
      </c>
    </row>
    <row r="7" spans="1:10">
      <c r="A7" s="73" t="s">
        <v>193</v>
      </c>
      <c r="B7" s="72">
        <v>65746.16</v>
      </c>
      <c r="C7" s="72">
        <v>14295.322979384842</v>
      </c>
      <c r="D7" s="72">
        <v>56393.24</v>
      </c>
      <c r="E7" s="72">
        <v>15986.576380797682</v>
      </c>
      <c r="F7" s="72">
        <v>30281.899360182524</v>
      </c>
      <c r="G7" s="80">
        <v>40252</v>
      </c>
      <c r="H7" s="72">
        <v>58727.241722910781</v>
      </c>
      <c r="I7" s="80">
        <v>40360</v>
      </c>
      <c r="J7" s="72">
        <v>89009.141083093302</v>
      </c>
    </row>
    <row r="8" spans="1:10">
      <c r="A8" s="73" t="s">
        <v>194</v>
      </c>
      <c r="B8" s="72">
        <v>25526.67</v>
      </c>
      <c r="C8" s="72">
        <v>0</v>
      </c>
      <c r="D8" s="72">
        <v>25068.28</v>
      </c>
      <c r="E8" s="72">
        <v>0</v>
      </c>
      <c r="F8" s="72">
        <v>0</v>
      </c>
      <c r="G8" s="80">
        <v>40256</v>
      </c>
      <c r="H8" s="72">
        <v>0</v>
      </c>
      <c r="I8" s="80">
        <v>40360</v>
      </c>
      <c r="J8" s="72">
        <v>0</v>
      </c>
    </row>
    <row r="9" spans="1:10">
      <c r="A9" s="73" t="s">
        <v>195</v>
      </c>
      <c r="B9" s="72">
        <v>61218.8</v>
      </c>
      <c r="C9" s="72">
        <v>13310.929770048391</v>
      </c>
      <c r="D9" s="72">
        <v>55806.27</v>
      </c>
      <c r="E9" s="72">
        <v>15820.179827979704</v>
      </c>
      <c r="F9" s="72">
        <v>29131.109598028095</v>
      </c>
      <c r="G9" s="80">
        <v>40256</v>
      </c>
      <c r="H9" s="72">
        <v>53072.249112283716</v>
      </c>
      <c r="I9" s="80">
        <v>40360</v>
      </c>
      <c r="J9" s="72">
        <v>82203.358710311819</v>
      </c>
    </row>
    <row r="10" spans="1:10">
      <c r="A10" s="73" t="s">
        <v>196</v>
      </c>
      <c r="B10" s="72">
        <v>0</v>
      </c>
      <c r="C10" s="72">
        <v>0</v>
      </c>
      <c r="D10" s="72">
        <v>0</v>
      </c>
      <c r="E10" s="72">
        <v>0</v>
      </c>
      <c r="F10" s="72">
        <v>0</v>
      </c>
      <c r="G10" s="72"/>
      <c r="H10" s="72">
        <v>17640.902373297336</v>
      </c>
      <c r="I10" s="80">
        <v>40361</v>
      </c>
      <c r="J10" s="72">
        <v>17640.902373297336</v>
      </c>
    </row>
    <row r="11" spans="1:10">
      <c r="A11" s="71" t="s">
        <v>197</v>
      </c>
      <c r="B11" s="72">
        <v>54051.33</v>
      </c>
      <c r="C11" s="72">
        <v>11752.492005849668</v>
      </c>
      <c r="D11" s="72">
        <v>50525.26</v>
      </c>
      <c r="E11" s="72">
        <v>14323.098444949463</v>
      </c>
      <c r="F11" s="72">
        <v>26075.590450799129</v>
      </c>
      <c r="G11" s="80">
        <v>40256</v>
      </c>
      <c r="H11" s="72">
        <v>40182.941239415879</v>
      </c>
      <c r="I11" s="80">
        <v>40360</v>
      </c>
      <c r="J11" s="72">
        <v>66258.531690215008</v>
      </c>
    </row>
    <row r="12" spans="1:10">
      <c r="A12" s="71" t="s">
        <v>198</v>
      </c>
      <c r="B12" s="72">
        <v>716989.94</v>
      </c>
      <c r="C12" s="72">
        <v>155896.59936443067</v>
      </c>
      <c r="D12" s="72">
        <v>397580.37</v>
      </c>
      <c r="E12" s="72">
        <v>112707.63929348275</v>
      </c>
      <c r="F12" s="72">
        <v>268604.2386579134</v>
      </c>
      <c r="G12" s="80">
        <v>40254</v>
      </c>
      <c r="H12" s="72">
        <v>875143.17743232287</v>
      </c>
      <c r="I12" s="80">
        <v>40360</v>
      </c>
      <c r="J12" s="72">
        <v>1143747.4160902363</v>
      </c>
    </row>
    <row r="13" spans="1:10">
      <c r="A13" s="71" t="s">
        <v>199</v>
      </c>
      <c r="B13" s="72">
        <v>27380.16</v>
      </c>
      <c r="C13" s="72">
        <v>5953.3245808916245</v>
      </c>
      <c r="D13" s="72">
        <v>25308.59</v>
      </c>
      <c r="E13" s="72">
        <v>7174.5781431478745</v>
      </c>
      <c r="F13" s="72">
        <v>13127.902724039499</v>
      </c>
      <c r="G13" s="80">
        <v>40252</v>
      </c>
      <c r="H13" s="72">
        <v>23906.355265185914</v>
      </c>
      <c r="I13" s="80">
        <v>40360</v>
      </c>
      <c r="J13" s="72">
        <v>37034.257989225414</v>
      </c>
    </row>
    <row r="14" spans="1:10">
      <c r="A14" s="71" t="s">
        <v>200</v>
      </c>
      <c r="B14" s="72">
        <v>27400.41</v>
      </c>
      <c r="C14" s="72">
        <v>5957.7275800984607</v>
      </c>
      <c r="D14" s="72">
        <v>25311.21</v>
      </c>
      <c r="E14" s="72">
        <v>7175.3208710017379</v>
      </c>
      <c r="F14" s="72">
        <v>13133.0484511002</v>
      </c>
      <c r="G14" s="80">
        <v>40256</v>
      </c>
      <c r="H14" s="72">
        <v>22443.175358939749</v>
      </c>
      <c r="I14" s="80">
        <v>40360</v>
      </c>
      <c r="J14" s="72">
        <v>35576.223810039948</v>
      </c>
    </row>
    <row r="15" spans="1:10">
      <c r="A15" s="71" t="s">
        <v>201</v>
      </c>
      <c r="B15" s="72">
        <v>87873.17</v>
      </c>
      <c r="C15" s="72">
        <v>19106.444336405209</v>
      </c>
      <c r="D15" s="72">
        <v>63613.77</v>
      </c>
      <c r="E15" s="72">
        <v>18033.480484105825</v>
      </c>
      <c r="F15" s="72">
        <v>37139.924820511034</v>
      </c>
      <c r="G15" s="80">
        <v>40256</v>
      </c>
      <c r="H15" s="72">
        <v>87694.249326297693</v>
      </c>
      <c r="I15" s="80">
        <v>40360</v>
      </c>
      <c r="J15" s="72">
        <v>124834.17414680873</v>
      </c>
    </row>
    <row r="16" spans="1:10">
      <c r="A16" s="71" t="s">
        <v>202</v>
      </c>
      <c r="B16" s="72">
        <v>0</v>
      </c>
      <c r="C16" s="72">
        <v>0</v>
      </c>
      <c r="D16" s="72">
        <v>0</v>
      </c>
      <c r="E16" s="72">
        <v>0</v>
      </c>
      <c r="F16" s="72">
        <v>0</v>
      </c>
      <c r="G16" s="80"/>
      <c r="H16" s="72">
        <v>35971.355833599213</v>
      </c>
      <c r="I16" s="80">
        <v>40361</v>
      </c>
      <c r="J16" s="72">
        <v>35971.355833599213</v>
      </c>
    </row>
    <row r="17" spans="1:10">
      <c r="A17" s="73" t="s">
        <v>203</v>
      </c>
      <c r="B17" s="72">
        <v>31326.81</v>
      </c>
      <c r="C17" s="72">
        <v>6811.4528188995801</v>
      </c>
      <c r="D17" s="72">
        <v>30172.02</v>
      </c>
      <c r="E17" s="72">
        <v>8553.2823134999035</v>
      </c>
      <c r="F17" s="72">
        <v>15364.735132399484</v>
      </c>
      <c r="G17" s="80">
        <v>40256</v>
      </c>
      <c r="H17" s="72">
        <v>19892.496873726839</v>
      </c>
      <c r="I17" s="80">
        <v>40361</v>
      </c>
      <c r="J17" s="72">
        <v>35257.232006126324</v>
      </c>
    </row>
    <row r="18" spans="1:10">
      <c r="A18" s="73" t="s">
        <v>204</v>
      </c>
      <c r="B18" s="72">
        <v>31502.39</v>
      </c>
      <c r="C18" s="72">
        <v>6849.6295399235969</v>
      </c>
      <c r="D18" s="72">
        <v>25843.040000000001</v>
      </c>
      <c r="E18" s="72">
        <v>7326.086120818909</v>
      </c>
      <c r="F18" s="72">
        <v>14175.715660742506</v>
      </c>
      <c r="G18" s="80">
        <v>40256</v>
      </c>
      <c r="H18" s="72">
        <v>37002.02977150571</v>
      </c>
      <c r="I18" s="80">
        <v>40360</v>
      </c>
      <c r="J18" s="72">
        <v>51177.745432248215</v>
      </c>
    </row>
    <row r="19" spans="1:10">
      <c r="A19" s="73" t="s">
        <v>205</v>
      </c>
      <c r="B19" s="72">
        <v>64922.37</v>
      </c>
      <c r="C19" s="72">
        <v>14116.204623009542</v>
      </c>
      <c r="D19" s="72">
        <v>60638.19</v>
      </c>
      <c r="E19" s="72">
        <v>17189.951420211397</v>
      </c>
      <c r="F19" s="72">
        <v>31306.156043220937</v>
      </c>
      <c r="G19" s="80">
        <v>40256</v>
      </c>
      <c r="H19" s="72">
        <v>28493.621998281997</v>
      </c>
      <c r="I19" s="80">
        <v>40360</v>
      </c>
      <c r="J19" s="72">
        <v>59799.778041502934</v>
      </c>
    </row>
    <row r="20" spans="1:10">
      <c r="A20" s="73" t="s">
        <v>206</v>
      </c>
      <c r="B20" s="72">
        <v>32694.14</v>
      </c>
      <c r="C20" s="72">
        <v>7108.7541969481572</v>
      </c>
      <c r="D20" s="72">
        <v>30349.3</v>
      </c>
      <c r="E20" s="72">
        <v>8603.5383417186731</v>
      </c>
      <c r="F20" s="72">
        <v>15712.29253866683</v>
      </c>
      <c r="G20" s="80">
        <v>40256</v>
      </c>
      <c r="H20" s="72">
        <v>28776.585974229965</v>
      </c>
      <c r="I20" s="80">
        <v>40361</v>
      </c>
      <c r="J20" s="72">
        <v>44488.878512896794</v>
      </c>
    </row>
    <row r="21" spans="1:10">
      <c r="A21" s="73" t="s">
        <v>207</v>
      </c>
      <c r="B21" s="72">
        <v>0</v>
      </c>
      <c r="C21" s="72">
        <v>0</v>
      </c>
      <c r="D21" s="72">
        <v>0</v>
      </c>
      <c r="E21" s="72">
        <v>0</v>
      </c>
      <c r="F21" s="72">
        <v>0</v>
      </c>
      <c r="G21" s="72"/>
      <c r="H21" s="72">
        <v>17502.493463247025</v>
      </c>
      <c r="I21" s="80">
        <v>40361</v>
      </c>
      <c r="J21" s="72">
        <v>17502.493463247025</v>
      </c>
    </row>
    <row r="22" spans="1:10">
      <c r="A22" s="71" t="s">
        <v>208</v>
      </c>
      <c r="B22" s="72">
        <v>33585.43</v>
      </c>
      <c r="C22" s="72">
        <v>7302.5492173462453</v>
      </c>
      <c r="D22" s="72">
        <v>30464.85</v>
      </c>
      <c r="E22" s="72">
        <v>8636.2949079454247</v>
      </c>
      <c r="F22" s="72">
        <v>15938.844125291671</v>
      </c>
      <c r="G22" s="80">
        <v>40256</v>
      </c>
      <c r="H22" s="72">
        <v>24341.354696772611</v>
      </c>
      <c r="I22" s="80">
        <v>40360</v>
      </c>
      <c r="J22" s="72">
        <v>40280.198822064282</v>
      </c>
    </row>
    <row r="23" spans="1:10">
      <c r="A23" s="71" t="s">
        <v>209</v>
      </c>
      <c r="B23" s="72">
        <v>37366.69</v>
      </c>
      <c r="C23" s="72">
        <v>8124.7163670174768</v>
      </c>
      <c r="D23" s="72">
        <v>26603.35</v>
      </c>
      <c r="E23" s="72">
        <v>7541.6217752357197</v>
      </c>
      <c r="F23" s="72">
        <v>15666.338142253197</v>
      </c>
      <c r="G23" s="80">
        <v>40256</v>
      </c>
      <c r="H23" s="72">
        <v>63136.554143085043</v>
      </c>
      <c r="I23" s="80">
        <v>40360</v>
      </c>
      <c r="J23" s="72">
        <v>78802.892285338239</v>
      </c>
    </row>
    <row r="24" spans="1:10">
      <c r="A24" s="71" t="s">
        <v>210</v>
      </c>
      <c r="B24" s="72">
        <v>0</v>
      </c>
      <c r="C24" s="72">
        <v>0</v>
      </c>
      <c r="D24" s="72">
        <v>0</v>
      </c>
      <c r="E24" s="72">
        <v>0</v>
      </c>
      <c r="F24" s="72">
        <v>0</v>
      </c>
      <c r="G24" s="80"/>
      <c r="H24" s="72">
        <v>16672.040002945148</v>
      </c>
      <c r="I24" s="80">
        <v>40360</v>
      </c>
      <c r="J24" s="72">
        <v>16672.040002945148</v>
      </c>
    </row>
    <row r="25" spans="1:10">
      <c r="A25" s="71" t="s">
        <v>211</v>
      </c>
      <c r="B25" s="72">
        <v>0</v>
      </c>
      <c r="C25" s="72">
        <v>0</v>
      </c>
      <c r="D25" s="72">
        <v>0</v>
      </c>
      <c r="E25" s="72">
        <v>0</v>
      </c>
      <c r="F25" s="72">
        <v>0</v>
      </c>
      <c r="G25" s="72"/>
      <c r="H25" s="72">
        <v>45736.576879617132</v>
      </c>
      <c r="I25" s="80">
        <v>40360</v>
      </c>
      <c r="J25" s="72">
        <v>45736.576879617132</v>
      </c>
    </row>
    <row r="26" spans="1:10">
      <c r="A26" s="73" t="s">
        <v>212</v>
      </c>
      <c r="B26" s="72">
        <v>33322.089999999997</v>
      </c>
      <c r="C26" s="72">
        <v>7245.2906587720063</v>
      </c>
      <c r="D26" s="72">
        <v>30430.71</v>
      </c>
      <c r="E26" s="72">
        <v>8626.6167671320854</v>
      </c>
      <c r="F26" s="72">
        <v>15871.907425904092</v>
      </c>
      <c r="G26" s="80">
        <v>40256</v>
      </c>
      <c r="H26" s="72">
        <v>24618.172516873237</v>
      </c>
      <c r="I26" s="80">
        <v>40360</v>
      </c>
      <c r="J26" s="72">
        <v>40490.079942777331</v>
      </c>
    </row>
    <row r="27" spans="1:10">
      <c r="A27" s="73" t="s">
        <v>213</v>
      </c>
      <c r="B27" s="72">
        <v>33129.65</v>
      </c>
      <c r="C27" s="72">
        <v>7203.4480332231878</v>
      </c>
      <c r="D27" s="72">
        <v>30405.759999999998</v>
      </c>
      <c r="E27" s="72">
        <v>8619.5438434855459</v>
      </c>
      <c r="F27" s="72">
        <v>15822.991876708733</v>
      </c>
      <c r="G27" s="80">
        <v>40256</v>
      </c>
      <c r="H27" s="72">
        <v>0</v>
      </c>
      <c r="I27" s="80">
        <v>40360</v>
      </c>
      <c r="J27" s="72">
        <v>15822.991876708733</v>
      </c>
    </row>
    <row r="28" spans="1:10">
      <c r="A28" s="73" t="s">
        <v>214</v>
      </c>
      <c r="B28" s="72">
        <v>34122.230000000003</v>
      </c>
      <c r="C28" s="72">
        <v>7419.2667469378421</v>
      </c>
      <c r="D28" s="72">
        <v>30534.45</v>
      </c>
      <c r="E28" s="72">
        <v>8656.025388338172</v>
      </c>
      <c r="F28" s="72">
        <v>16075.292135276013</v>
      </c>
      <c r="G28" s="80">
        <v>40256</v>
      </c>
      <c r="H28" s="72">
        <v>23728.400952264081</v>
      </c>
      <c r="I28" s="80">
        <v>40360</v>
      </c>
      <c r="J28" s="72">
        <v>39803.693087540094</v>
      </c>
    </row>
    <row r="29" spans="1:10">
      <c r="A29" s="73" t="s">
        <v>215</v>
      </c>
      <c r="B29" s="72">
        <v>0</v>
      </c>
      <c r="C29" s="72">
        <v>0</v>
      </c>
      <c r="D29" s="72">
        <v>0</v>
      </c>
      <c r="E29" s="72">
        <v>0</v>
      </c>
      <c r="F29" s="72">
        <v>0</v>
      </c>
      <c r="G29" s="72"/>
      <c r="H29" s="72">
        <v>15544.996021106885</v>
      </c>
      <c r="I29" s="80">
        <v>40360</v>
      </c>
      <c r="J29" s="72">
        <v>15544.996021106885</v>
      </c>
    </row>
    <row r="30" spans="1:10">
      <c r="A30" s="71" t="s">
        <v>216</v>
      </c>
      <c r="B30" s="72">
        <v>31093.86</v>
      </c>
      <c r="C30" s="72">
        <v>0</v>
      </c>
      <c r="D30" s="72">
        <v>30141.82</v>
      </c>
      <c r="E30" s="72">
        <v>0</v>
      </c>
      <c r="F30" s="72">
        <v>0</v>
      </c>
      <c r="G30" s="80">
        <v>40256</v>
      </c>
      <c r="H30" s="72">
        <v>0</v>
      </c>
      <c r="I30" s="80">
        <v>40360</v>
      </c>
      <c r="J30" s="72">
        <v>0</v>
      </c>
    </row>
    <row r="31" spans="1:10">
      <c r="A31" s="71" t="s">
        <v>217</v>
      </c>
      <c r="B31" s="72">
        <v>32582.720000000001</v>
      </c>
      <c r="C31" s="72">
        <v>7084.5279168678762</v>
      </c>
      <c r="D31" s="72">
        <v>30334.85</v>
      </c>
      <c r="E31" s="72">
        <v>8599.4419991658669</v>
      </c>
      <c r="F31" s="72">
        <v>15683.969916033744</v>
      </c>
      <c r="G31" s="80">
        <v>40256</v>
      </c>
      <c r="H31" s="72">
        <v>22640.902373297336</v>
      </c>
      <c r="I31" s="80">
        <v>40361</v>
      </c>
      <c r="J31" s="72">
        <v>38324.872289331077</v>
      </c>
    </row>
    <row r="32" spans="1:10">
      <c r="A32" s="71" t="s">
        <v>229</v>
      </c>
      <c r="B32" s="72">
        <v>26093.86</v>
      </c>
      <c r="C32" s="72">
        <v>5673.6417226321801</v>
      </c>
      <c r="D32" s="72">
        <v>25141.82</v>
      </c>
      <c r="E32" s="72">
        <v>7127.3015308619752</v>
      </c>
      <c r="F32" s="72">
        <v>12800.943253494155</v>
      </c>
      <c r="G32" s="80">
        <v>40256</v>
      </c>
      <c r="H32" s="72">
        <v>0</v>
      </c>
      <c r="I32" s="80">
        <v>40360</v>
      </c>
      <c r="J32" s="72">
        <v>12800.943253494155</v>
      </c>
    </row>
    <row r="33" spans="1:10">
      <c r="A33" s="71" t="s">
        <v>230</v>
      </c>
      <c r="B33" s="72">
        <v>0</v>
      </c>
      <c r="C33" s="72">
        <v>0</v>
      </c>
      <c r="D33" s="72">
        <v>0</v>
      </c>
      <c r="E33" s="72">
        <v>0</v>
      </c>
      <c r="F33" s="72">
        <v>0</v>
      </c>
      <c r="G33" s="72"/>
      <c r="H33" s="72">
        <v>18550.446639342252</v>
      </c>
      <c r="I33" s="80">
        <v>40361</v>
      </c>
      <c r="J33" s="72">
        <v>18550.446639342252</v>
      </c>
    </row>
    <row r="34" spans="1:10">
      <c r="A34" s="74" t="s">
        <v>231</v>
      </c>
      <c r="B34" s="72">
        <v>0</v>
      </c>
      <c r="C34" s="72">
        <v>0</v>
      </c>
      <c r="D34" s="72">
        <v>0</v>
      </c>
      <c r="E34" s="72">
        <v>0</v>
      </c>
      <c r="F34" s="72">
        <v>0</v>
      </c>
      <c r="G34" s="72"/>
      <c r="H34" s="72">
        <v>17680.447776168854</v>
      </c>
      <c r="I34" s="80">
        <v>40360</v>
      </c>
      <c r="J34" s="72">
        <v>17680.447776168854</v>
      </c>
    </row>
    <row r="35" spans="1:10">
      <c r="A35" s="75" t="s">
        <v>232</v>
      </c>
      <c r="B35" s="76">
        <v>1540643.27</v>
      </c>
      <c r="C35" s="77">
        <v>317130.4099999998</v>
      </c>
      <c r="D35" s="76">
        <v>1131019.07</v>
      </c>
      <c r="E35" s="77">
        <v>297869.2</v>
      </c>
      <c r="F35" s="77">
        <v>614999.60999999975</v>
      </c>
      <c r="G35" s="77"/>
      <c r="H35" s="77">
        <v>1765638.7199999995</v>
      </c>
      <c r="I35" s="77"/>
      <c r="J35" s="77">
        <v>2380638.3300000005</v>
      </c>
    </row>
  </sheetData>
  <phoneticPr fontId="28" type="noConversion"/>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tabColor indexed="46"/>
    <pageSetUpPr fitToPage="1"/>
  </sheetPr>
  <dimension ref="A1:L43"/>
  <sheetViews>
    <sheetView zoomScale="90" zoomScaleNormal="90" zoomScalePageLayoutView="90" workbookViewId="0">
      <selection activeCell="D30" sqref="D30"/>
    </sheetView>
  </sheetViews>
  <sheetFormatPr defaultColWidth="8.85546875" defaultRowHeight="12.75"/>
  <cols>
    <col min="1" max="3" width="15.71093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2" width="9.140625" style="10" hidden="1" customWidth="1"/>
    <col min="13" max="16384" width="8.85546875" style="10"/>
  </cols>
  <sheetData>
    <row r="1" spans="1:11" ht="30" customHeight="1">
      <c r="A1" s="533" t="s">
        <v>117</v>
      </c>
      <c r="B1" s="534"/>
      <c r="C1" s="534"/>
      <c r="D1" s="534"/>
      <c r="E1" s="534"/>
      <c r="F1" s="534"/>
      <c r="G1" s="534"/>
      <c r="H1" s="534"/>
      <c r="I1" s="534"/>
      <c r="J1" s="534"/>
    </row>
    <row r="2" spans="1:11" s="3" customFormat="1" ht="12.75" customHeight="1">
      <c r="A2" s="237" t="s">
        <v>112</v>
      </c>
      <c r="B2" s="238"/>
      <c r="C2" s="238"/>
      <c r="D2" s="238"/>
      <c r="E2" s="238"/>
      <c r="F2" s="238"/>
      <c r="G2" s="238"/>
      <c r="H2" s="238"/>
      <c r="I2" s="238"/>
      <c r="J2" s="239"/>
    </row>
    <row r="3" spans="1:11" s="3" customFormat="1" ht="12.75" customHeight="1">
      <c r="A3" s="264"/>
      <c r="B3" s="265"/>
      <c r="C3" s="265"/>
      <c r="D3" s="265"/>
      <c r="E3" s="265"/>
      <c r="F3" s="265"/>
      <c r="G3" s="265"/>
      <c r="H3" s="265"/>
      <c r="I3" s="265"/>
      <c r="J3" s="266"/>
    </row>
    <row r="4" spans="1:11" s="3" customFormat="1" ht="12.75" customHeight="1">
      <c r="A4" s="264"/>
      <c r="B4" s="265"/>
      <c r="C4" s="265"/>
      <c r="D4" s="265"/>
      <c r="E4" s="265"/>
      <c r="F4" s="265"/>
      <c r="G4" s="265"/>
      <c r="H4" s="265"/>
      <c r="I4" s="265"/>
      <c r="J4" s="266"/>
    </row>
    <row r="5" spans="1:11" s="3" customFormat="1" ht="13.5" thickBot="1">
      <c r="A5" s="240"/>
      <c r="B5" s="241"/>
      <c r="C5" s="241"/>
      <c r="D5" s="241"/>
      <c r="E5" s="241"/>
      <c r="F5" s="241"/>
      <c r="G5" s="241"/>
      <c r="H5" s="241"/>
      <c r="I5" s="241"/>
      <c r="J5" s="242"/>
    </row>
    <row r="6" spans="1:11" ht="24.95" customHeight="1" thickTop="1">
      <c r="A6" s="549" t="s">
        <v>81</v>
      </c>
      <c r="B6" s="550"/>
      <c r="C6" s="550"/>
      <c r="D6" s="550"/>
      <c r="E6" s="550"/>
      <c r="F6" s="550"/>
      <c r="G6" s="550"/>
      <c r="H6" s="550"/>
      <c r="I6" s="550"/>
      <c r="J6" s="550"/>
    </row>
    <row r="7" spans="1:11" ht="50.1" customHeight="1" thickBot="1">
      <c r="A7" s="545" t="e">
        <f>IF(K43=27,"Validation Successful: You may now submit the application to the OSSE.","Validation Failed: You are not ready to submit the application to the OSSE.  See below for details.")</f>
        <v>#REF!</v>
      </c>
      <c r="B7" s="546"/>
      <c r="C7" s="546"/>
      <c r="D7" s="546"/>
      <c r="E7" s="546"/>
      <c r="F7" s="546"/>
      <c r="G7" s="546"/>
      <c r="H7" s="546"/>
      <c r="I7" s="546"/>
      <c r="J7" s="546"/>
    </row>
    <row r="8" spans="1:11" ht="24.95" customHeight="1" thickTop="1">
      <c r="A8" s="549" t="s">
        <v>82</v>
      </c>
      <c r="B8" s="551"/>
      <c r="C8" s="551"/>
      <c r="D8" s="551"/>
      <c r="E8" s="551"/>
      <c r="F8" s="551"/>
      <c r="G8" s="551"/>
      <c r="H8" s="551"/>
      <c r="I8" s="551"/>
      <c r="J8" s="551"/>
    </row>
    <row r="9" spans="1:11" ht="15" customHeight="1">
      <c r="A9" s="535" t="s">
        <v>114</v>
      </c>
      <c r="B9" s="536"/>
      <c r="C9" s="537"/>
      <c r="D9" s="547" t="s">
        <v>113</v>
      </c>
      <c r="E9" s="541" t="s">
        <v>115</v>
      </c>
      <c r="F9" s="536"/>
      <c r="G9" s="536"/>
      <c r="H9" s="536"/>
      <c r="I9" s="536"/>
      <c r="J9" s="537"/>
    </row>
    <row r="10" spans="1:11" ht="15" customHeight="1" thickBot="1">
      <c r="A10" s="538"/>
      <c r="B10" s="539"/>
      <c r="C10" s="540"/>
      <c r="D10" s="548"/>
      <c r="E10" s="542"/>
      <c r="F10" s="539"/>
      <c r="G10" s="539"/>
      <c r="H10" s="539"/>
      <c r="I10" s="539"/>
      <c r="J10" s="540"/>
    </row>
    <row r="11" spans="1:11" ht="24.95" customHeight="1" thickTop="1">
      <c r="A11" s="543" t="s">
        <v>80</v>
      </c>
      <c r="B11" s="544"/>
      <c r="C11" s="544"/>
      <c r="D11" s="544"/>
      <c r="E11" s="544"/>
      <c r="F11" s="544"/>
      <c r="G11" s="544"/>
      <c r="H11" s="544"/>
      <c r="I11" s="544"/>
      <c r="J11" s="544"/>
    </row>
    <row r="12" spans="1:11" ht="15" customHeight="1">
      <c r="A12" s="528" t="s">
        <v>103</v>
      </c>
      <c r="B12" s="528"/>
      <c r="C12" s="528"/>
      <c r="D12" s="12" t="e">
        <f>IF(LEN(#REF!)&gt;7,"Yes","No")</f>
        <v>#REF!</v>
      </c>
      <c r="E12" s="527" t="e">
        <f>IF(D12="No","Input the full legal name of the local educational agency.","")</f>
        <v>#REF!</v>
      </c>
      <c r="F12" s="527"/>
      <c r="G12" s="527"/>
      <c r="H12" s="527"/>
      <c r="I12" s="527"/>
      <c r="J12" s="527"/>
      <c r="K12" s="10" t="e">
        <f>IF(D12="Yes",1,0)</f>
        <v>#REF!</v>
      </c>
    </row>
    <row r="13" spans="1:11" ht="15" customHeight="1">
      <c r="A13" s="532" t="s">
        <v>104</v>
      </c>
      <c r="B13" s="532"/>
      <c r="C13" s="532"/>
      <c r="D13" s="12" t="e">
        <f>IF(LEN(#REF!)&gt;Validation!A10,"Yes","No")</f>
        <v>#REF!</v>
      </c>
      <c r="E13" s="527" t="e">
        <f>IF(D13="No","Input the mailing address of the local educational agency.","")</f>
        <v>#REF!</v>
      </c>
      <c r="F13" s="527"/>
      <c r="G13" s="527"/>
      <c r="H13" s="527"/>
      <c r="I13" s="527"/>
      <c r="J13" s="527"/>
      <c r="K13" s="10" t="e">
        <f t="shared" ref="K13:K24" si="0">IF(D13="Yes",1,0)</f>
        <v>#REF!</v>
      </c>
    </row>
    <row r="14" spans="1:11" ht="15" customHeight="1">
      <c r="A14" s="532" t="s">
        <v>105</v>
      </c>
      <c r="B14" s="532"/>
      <c r="C14" s="532"/>
      <c r="D14" s="12" t="e">
        <f>IF(LEN(#REF!)&gt;6,"Yes","No")</f>
        <v>#REF!</v>
      </c>
      <c r="E14" s="527" t="e">
        <f>IF(D14="No","Input the main telephone number of the local educational agency.","")</f>
        <v>#REF!</v>
      </c>
      <c r="F14" s="527"/>
      <c r="G14" s="527"/>
      <c r="H14" s="527"/>
      <c r="I14" s="527"/>
      <c r="J14" s="527"/>
      <c r="K14" s="10" t="e">
        <f t="shared" si="0"/>
        <v>#REF!</v>
      </c>
    </row>
    <row r="15" spans="1:11" ht="15" customHeight="1">
      <c r="A15" s="532" t="s">
        <v>106</v>
      </c>
      <c r="B15" s="532"/>
      <c r="C15" s="532"/>
      <c r="D15" s="12" t="e">
        <f>IF(LEN(#REF!)=9,"Yes","No")</f>
        <v>#REF!</v>
      </c>
      <c r="E15" s="527" t="e">
        <f>IF(D15="No","Input the LEA's DUNS number in Worksheet 1.  The DUNS number must be 9 digits.","")</f>
        <v>#REF!</v>
      </c>
      <c r="F15" s="527"/>
      <c r="G15" s="527"/>
      <c r="H15" s="527"/>
      <c r="I15" s="527"/>
      <c r="J15" s="527"/>
      <c r="K15" s="10" t="e">
        <f t="shared" si="0"/>
        <v>#REF!</v>
      </c>
    </row>
    <row r="16" spans="1:11" ht="15" customHeight="1">
      <c r="A16" s="532" t="s">
        <v>107</v>
      </c>
      <c r="B16" s="532"/>
      <c r="C16" s="532"/>
      <c r="D16" s="12" t="e">
        <f>IF(LEN(#REF!)&gt;7,"Yes","No")</f>
        <v>#REF!</v>
      </c>
      <c r="E16" s="527" t="e">
        <f>IF(D16="No","Input the name of the individual to whom the LEA designated responsibility for the 1003(a) application.","")</f>
        <v>#REF!</v>
      </c>
      <c r="F16" s="527"/>
      <c r="G16" s="527"/>
      <c r="H16" s="527"/>
      <c r="I16" s="527"/>
      <c r="J16" s="527"/>
      <c r="K16" s="10" t="e">
        <f t="shared" si="0"/>
        <v>#REF!</v>
      </c>
    </row>
    <row r="17" spans="1:11" ht="15" customHeight="1">
      <c r="A17" s="532" t="s">
        <v>108</v>
      </c>
      <c r="B17" s="532"/>
      <c r="C17" s="532"/>
      <c r="D17" s="12" t="e">
        <f>IF(LEN(#REF!)&gt;2,"Yes","No")</f>
        <v>#REF!</v>
      </c>
      <c r="E17" s="527" t="e">
        <f>IF(D17="No","Input the position title of the individual to whom the LEA designated responsibility for the 1003(a) application.","")</f>
        <v>#REF!</v>
      </c>
      <c r="F17" s="527"/>
      <c r="G17" s="527"/>
      <c r="H17" s="527"/>
      <c r="I17" s="527"/>
      <c r="J17" s="527"/>
      <c r="K17" s="10" t="e">
        <f t="shared" si="0"/>
        <v>#REF!</v>
      </c>
    </row>
    <row r="18" spans="1:11" ht="15" customHeight="1">
      <c r="A18" s="532" t="s">
        <v>109</v>
      </c>
      <c r="B18" s="532"/>
      <c r="C18" s="532"/>
      <c r="D18" s="12" t="e">
        <f>IF(LEN(#REF!)&gt;6,"Yes","No")</f>
        <v>#REF!</v>
      </c>
      <c r="E18" s="527" t="e">
        <f>IF(D18="No","Input the email address of the individual to whom the LEA designated responsibility for the 1003(a) application.","")</f>
        <v>#REF!</v>
      </c>
      <c r="F18" s="527"/>
      <c r="G18" s="527"/>
      <c r="H18" s="527"/>
      <c r="I18" s="527"/>
      <c r="J18" s="527"/>
      <c r="K18" s="10" t="e">
        <f t="shared" si="0"/>
        <v>#REF!</v>
      </c>
    </row>
    <row r="19" spans="1:11" ht="15" customHeight="1">
      <c r="A19" s="532" t="s">
        <v>110</v>
      </c>
      <c r="B19" s="532"/>
      <c r="C19" s="532"/>
      <c r="D19" s="12" t="e">
        <f>IF(LEN(#REF!)&gt;6,"Yes","No")</f>
        <v>#REF!</v>
      </c>
      <c r="E19" s="527" t="e">
        <f>IF(D19="No","Input the telephone number of the individual to whom the LEA designated responsibility for the 1003(a) application.","")</f>
        <v>#REF!</v>
      </c>
      <c r="F19" s="527"/>
      <c r="G19" s="527"/>
      <c r="H19" s="527"/>
      <c r="I19" s="527"/>
      <c r="J19" s="527"/>
      <c r="K19" s="10" t="e">
        <f t="shared" si="0"/>
        <v>#REF!</v>
      </c>
    </row>
    <row r="20" spans="1:11" ht="15" customHeight="1">
      <c r="A20" s="532" t="s">
        <v>111</v>
      </c>
      <c r="B20" s="532"/>
      <c r="C20" s="532"/>
      <c r="D20" s="12" t="e">
        <f>IF(#REF!="Yes","Yes","No")</f>
        <v>#REF!</v>
      </c>
      <c r="E20" s="527" t="e">
        <f>IF(D20="No","Confirm that the LEA has registered with CCR.  This is a pre-condition of receiving any ARRA funds.","")</f>
        <v>#REF!</v>
      </c>
      <c r="F20" s="527"/>
      <c r="G20" s="527"/>
      <c r="H20" s="527"/>
      <c r="I20" s="527"/>
      <c r="J20" s="527"/>
      <c r="K20" s="10" t="e">
        <f t="shared" si="0"/>
        <v>#REF!</v>
      </c>
    </row>
    <row r="21" spans="1:11" ht="15" customHeight="1">
      <c r="A21" s="532" t="s">
        <v>84</v>
      </c>
      <c r="B21" s="532"/>
      <c r="C21" s="532"/>
      <c r="D21" s="12" t="e">
        <f>IF(LEN(#REF!)&gt;2,"Yes","No")</f>
        <v>#REF!</v>
      </c>
      <c r="E21" s="527" t="e">
        <f>IF(D21="No","Input the LEA's Annual FFY 2009 allocation for ESEA Section 1003(a) school improvement funds.","")</f>
        <v>#REF!</v>
      </c>
      <c r="F21" s="527"/>
      <c r="G21" s="527"/>
      <c r="H21" s="527"/>
      <c r="I21" s="527"/>
      <c r="J21" s="527"/>
      <c r="K21" s="10" t="e">
        <f t="shared" si="0"/>
        <v>#REF!</v>
      </c>
    </row>
    <row r="22" spans="1:11" ht="15" customHeight="1">
      <c r="A22" s="532" t="s">
        <v>83</v>
      </c>
      <c r="B22" s="532"/>
      <c r="C22" s="532"/>
      <c r="D22" s="12" t="e">
        <f>IF(LEN(#REF!)&gt;2,"Yes","No")</f>
        <v>#REF!</v>
      </c>
      <c r="E22" s="527" t="e">
        <f>IF(D22="No","Input the LEA's ARRA FFY 2009 allocation for ESEA Section 1003(a) school improvement funds.","")</f>
        <v>#REF!</v>
      </c>
      <c r="F22" s="527"/>
      <c r="G22" s="527"/>
      <c r="H22" s="527"/>
      <c r="I22" s="527"/>
      <c r="J22" s="527"/>
      <c r="K22" s="10" t="e">
        <f t="shared" si="0"/>
        <v>#REF!</v>
      </c>
    </row>
    <row r="23" spans="1:11" ht="15" customHeight="1">
      <c r="A23" s="532" t="s">
        <v>86</v>
      </c>
      <c r="B23" s="532"/>
      <c r="C23" s="532"/>
      <c r="D23" s="12" t="e">
        <f>IF(LEN(#REF!)&gt;6,"Yes","No")</f>
        <v>#REF!</v>
      </c>
      <c r="E23" s="527" t="e">
        <f>IF(D23="No","Input the name of the board member or designee who is certifying the application for the LEA.","")</f>
        <v>#REF!</v>
      </c>
      <c r="F23" s="527"/>
      <c r="G23" s="527"/>
      <c r="H23" s="527"/>
      <c r="I23" s="527"/>
      <c r="J23" s="527"/>
      <c r="K23" s="10" t="e">
        <f t="shared" si="0"/>
        <v>#REF!</v>
      </c>
    </row>
    <row r="24" spans="1:11" ht="15" customHeight="1">
      <c r="A24" s="532" t="s">
        <v>85</v>
      </c>
      <c r="B24" s="532"/>
      <c r="C24" s="532"/>
      <c r="D24" s="12" t="e">
        <f>IF(LEN(#REF!)&gt;6,"Yes","No")</f>
        <v>#REF!</v>
      </c>
      <c r="E24" s="527" t="e">
        <f>IF(D24="No","Input the position title of the individual who is certifying the application for the LEA.","")</f>
        <v>#REF!</v>
      </c>
      <c r="F24" s="527"/>
      <c r="G24" s="527"/>
      <c r="H24" s="527"/>
      <c r="I24" s="527"/>
      <c r="J24" s="527"/>
      <c r="K24" s="10" t="e">
        <f t="shared" si="0"/>
        <v>#REF!</v>
      </c>
    </row>
    <row r="25" spans="1:11" ht="24.95" customHeight="1">
      <c r="A25" s="529" t="s">
        <v>178</v>
      </c>
      <c r="B25" s="530"/>
      <c r="C25" s="530"/>
      <c r="D25" s="530"/>
      <c r="E25" s="530"/>
      <c r="F25" s="530"/>
      <c r="G25" s="530"/>
      <c r="H25" s="530"/>
      <c r="I25" s="530"/>
      <c r="J25" s="531"/>
    </row>
    <row r="26" spans="1:11" ht="15" customHeight="1">
      <c r="A26" s="528" t="s">
        <v>1</v>
      </c>
      <c r="B26" s="528"/>
      <c r="C26" s="528"/>
      <c r="D26" s="12" t="e">
        <f>IF(#REF!=25,"Yes","No")</f>
        <v>#REF!</v>
      </c>
      <c r="E26" s="527" t="e">
        <f>IF(D26="No","Check that all columns in Category 1 are complete if any funds are being used for salaries and benefits.","")</f>
        <v>#REF!</v>
      </c>
      <c r="F26" s="527"/>
      <c r="G26" s="527"/>
      <c r="H26" s="527"/>
      <c r="I26" s="527"/>
      <c r="J26" s="527"/>
      <c r="K26" s="10" t="e">
        <f t="shared" ref="K26:K31" si="1">IF(D26="Yes",1,0)</f>
        <v>#REF!</v>
      </c>
    </row>
    <row r="27" spans="1:11" ht="15" customHeight="1">
      <c r="A27" s="528" t="s">
        <v>2</v>
      </c>
      <c r="B27" s="528"/>
      <c r="C27" s="528"/>
      <c r="D27" s="12" t="e">
        <f>IF(#REF!=25,"Yes","No")</f>
        <v>#REF!</v>
      </c>
      <c r="E27" s="527" t="e">
        <f>IF(D27="No","Check that all columns in Category 2 are complete if any funds are being used for supplies and materials.","")</f>
        <v>#REF!</v>
      </c>
      <c r="F27" s="527"/>
      <c r="G27" s="527"/>
      <c r="H27" s="527"/>
      <c r="I27" s="527"/>
      <c r="J27" s="527"/>
      <c r="K27" s="10" t="e">
        <f t="shared" si="1"/>
        <v>#REF!</v>
      </c>
    </row>
    <row r="28" spans="1:11" ht="15" customHeight="1">
      <c r="A28" s="528" t="s">
        <v>161</v>
      </c>
      <c r="B28" s="528"/>
      <c r="C28" s="528"/>
      <c r="D28" s="12" t="e">
        <f>IF(#REF!=25,"Yes","No")</f>
        <v>#REF!</v>
      </c>
      <c r="E28" s="527" t="e">
        <f>IF(D28="No","Check that all columns in Category 3 are complete if any funds are being used for fixed property costs.","")</f>
        <v>#REF!</v>
      </c>
      <c r="F28" s="527"/>
      <c r="G28" s="527"/>
      <c r="H28" s="527"/>
      <c r="I28" s="527"/>
      <c r="J28" s="527"/>
      <c r="K28" s="10" t="e">
        <f t="shared" si="1"/>
        <v>#REF!</v>
      </c>
    </row>
    <row r="29" spans="1:11" ht="15" customHeight="1">
      <c r="A29" s="528" t="s">
        <v>162</v>
      </c>
      <c r="B29" s="528"/>
      <c r="C29" s="528"/>
      <c r="D29" s="12" t="e">
        <f>IF(#REF!=25,"Yes","No")</f>
        <v>#REF!</v>
      </c>
      <c r="E29" s="527" t="e">
        <f>IF(D29="No","Check that all columns in Category 4 are complete if any funds are being used for contractual services.","")</f>
        <v>#REF!</v>
      </c>
      <c r="F29" s="527"/>
      <c r="G29" s="527"/>
      <c r="H29" s="527"/>
      <c r="I29" s="527"/>
      <c r="J29" s="527"/>
      <c r="K29" s="10" t="e">
        <f t="shared" si="1"/>
        <v>#REF!</v>
      </c>
    </row>
    <row r="30" spans="1:11" ht="15" customHeight="1">
      <c r="A30" s="528" t="s">
        <v>4</v>
      </c>
      <c r="B30" s="528"/>
      <c r="C30" s="528"/>
      <c r="D30" s="12" t="e">
        <f>IF(#REF!=25,"Yes","No")</f>
        <v>#REF!</v>
      </c>
      <c r="E30" s="527" t="e">
        <f>IF(D30="No","Check that all columns in Category 5 are complete if any funds are being used for equipment.","")</f>
        <v>#REF!</v>
      </c>
      <c r="F30" s="527"/>
      <c r="G30" s="527"/>
      <c r="H30" s="527"/>
      <c r="I30" s="527"/>
      <c r="J30" s="527"/>
      <c r="K30" s="10" t="e">
        <f t="shared" si="1"/>
        <v>#REF!</v>
      </c>
    </row>
    <row r="31" spans="1:11" ht="15" customHeight="1">
      <c r="A31" s="528" t="s">
        <v>48</v>
      </c>
      <c r="B31" s="528"/>
      <c r="C31" s="528"/>
      <c r="D31" s="12" t="e">
        <f>IF(#REF!=25,"Yes","No")</f>
        <v>#REF!</v>
      </c>
      <c r="E31" s="527" t="e">
        <f>IF(D31="No","Check that all columns in Category 6 are complete if any funds are being used for other costs.","")</f>
        <v>#REF!</v>
      </c>
      <c r="F31" s="527"/>
      <c r="G31" s="527"/>
      <c r="H31" s="527"/>
      <c r="I31" s="527"/>
      <c r="J31" s="527"/>
      <c r="K31" s="10" t="e">
        <f t="shared" si="1"/>
        <v>#REF!</v>
      </c>
    </row>
    <row r="32" spans="1:11" ht="24.95" customHeight="1">
      <c r="A32" s="529" t="s">
        <v>225</v>
      </c>
      <c r="B32" s="530"/>
      <c r="C32" s="530"/>
      <c r="D32" s="530"/>
      <c r="E32" s="530"/>
      <c r="F32" s="530"/>
      <c r="G32" s="530"/>
      <c r="H32" s="530"/>
      <c r="I32" s="530"/>
      <c r="J32" s="531"/>
    </row>
    <row r="33" spans="1:11" ht="15" customHeight="1">
      <c r="A33" s="528" t="s">
        <v>177</v>
      </c>
      <c r="B33" s="528"/>
      <c r="C33" s="528"/>
      <c r="D33" s="12" t="e">
        <f>IF(#REF!="Your budget is now complete.","Yes","No")</f>
        <v>#REF!</v>
      </c>
      <c r="E33" s="527" t="e">
        <f>IF(D33="No","Revise the data provided on Tab 6 to ensure that the budget covers the total amount of funds that are being consolidated.","")</f>
        <v>#REF!</v>
      </c>
      <c r="F33" s="527"/>
      <c r="G33" s="527"/>
      <c r="H33" s="527"/>
      <c r="I33" s="527"/>
      <c r="J33" s="527"/>
      <c r="K33" s="10" t="e">
        <f>IF(D33="Yes",1,0)</f>
        <v>#REF!</v>
      </c>
    </row>
    <row r="34" spans="1:11" ht="24.95" customHeight="1">
      <c r="A34" s="529" t="s">
        <v>179</v>
      </c>
      <c r="B34" s="530"/>
      <c r="C34" s="530"/>
      <c r="D34" s="530"/>
      <c r="E34" s="530"/>
      <c r="F34" s="530"/>
      <c r="G34" s="530"/>
      <c r="H34" s="530"/>
      <c r="I34" s="530"/>
      <c r="J34" s="531"/>
    </row>
    <row r="35" spans="1:11" ht="15" customHeight="1">
      <c r="A35" s="528" t="s">
        <v>1</v>
      </c>
      <c r="B35" s="528"/>
      <c r="C35" s="528"/>
      <c r="D35" s="12" t="e">
        <f>IF(#REF!=25,"Yes","No")</f>
        <v>#REF!</v>
      </c>
      <c r="E35" s="527" t="e">
        <f>IF(D35="No","Check that all columns in Category 1 are complete if any funds are being used for salaries and benefits.","")</f>
        <v>#REF!</v>
      </c>
      <c r="F35" s="527"/>
      <c r="G35" s="527"/>
      <c r="H35" s="527"/>
      <c r="I35" s="527"/>
      <c r="J35" s="527"/>
      <c r="K35" s="10" t="e">
        <f t="shared" ref="K35:K40" si="2">IF(D35="Yes",1,0)</f>
        <v>#REF!</v>
      </c>
    </row>
    <row r="36" spans="1:11" ht="15" customHeight="1">
      <c r="A36" s="528" t="s">
        <v>2</v>
      </c>
      <c r="B36" s="528"/>
      <c r="C36" s="528"/>
      <c r="D36" s="12" t="e">
        <f>IF(#REF!=25,"Yes","No")</f>
        <v>#REF!</v>
      </c>
      <c r="E36" s="527" t="e">
        <f>IF(D36="No","Check that all columns in Category 2 are complete if any funds are being used for supplies and materials.","")</f>
        <v>#REF!</v>
      </c>
      <c r="F36" s="527"/>
      <c r="G36" s="527"/>
      <c r="H36" s="527"/>
      <c r="I36" s="527"/>
      <c r="J36" s="527"/>
      <c r="K36" s="10" t="e">
        <f t="shared" si="2"/>
        <v>#REF!</v>
      </c>
    </row>
    <row r="37" spans="1:11" ht="15" customHeight="1">
      <c r="A37" s="528" t="s">
        <v>161</v>
      </c>
      <c r="B37" s="528"/>
      <c r="C37" s="528"/>
      <c r="D37" s="12" t="e">
        <f>IF(#REF!=25,"Yes","No")</f>
        <v>#REF!</v>
      </c>
      <c r="E37" s="527" t="e">
        <f>IF(D37="No","Check that all columns in Category 3 are complete if any funds are being used for fixed property costs.","")</f>
        <v>#REF!</v>
      </c>
      <c r="F37" s="527"/>
      <c r="G37" s="527"/>
      <c r="H37" s="527"/>
      <c r="I37" s="527"/>
      <c r="J37" s="527"/>
      <c r="K37" s="10" t="e">
        <f t="shared" si="2"/>
        <v>#REF!</v>
      </c>
    </row>
    <row r="38" spans="1:11" ht="15" customHeight="1">
      <c r="A38" s="528" t="s">
        <v>162</v>
      </c>
      <c r="B38" s="528"/>
      <c r="C38" s="528"/>
      <c r="D38" s="12" t="e">
        <f>IF(#REF!=25,"Yes","No")</f>
        <v>#REF!</v>
      </c>
      <c r="E38" s="527" t="e">
        <f>IF(D38="No","Check that all columns in Category 4 are complete if any funds are being used for contractual services.","")</f>
        <v>#REF!</v>
      </c>
      <c r="F38" s="527"/>
      <c r="G38" s="527"/>
      <c r="H38" s="527"/>
      <c r="I38" s="527"/>
      <c r="J38" s="527"/>
      <c r="K38" s="10" t="e">
        <f t="shared" si="2"/>
        <v>#REF!</v>
      </c>
    </row>
    <row r="39" spans="1:11" ht="15" customHeight="1">
      <c r="A39" s="528" t="s">
        <v>4</v>
      </c>
      <c r="B39" s="528"/>
      <c r="C39" s="528"/>
      <c r="D39" s="12" t="e">
        <f>IF(#REF!=25,"Yes","No")</f>
        <v>#REF!</v>
      </c>
      <c r="E39" s="527" t="e">
        <f>IF(D39="No","Check that all columns in Category 5 are complete if any funds are being used for equipment.","")</f>
        <v>#REF!</v>
      </c>
      <c r="F39" s="527"/>
      <c r="G39" s="527"/>
      <c r="H39" s="527"/>
      <c r="I39" s="527"/>
      <c r="J39" s="527"/>
      <c r="K39" s="10" t="e">
        <f t="shared" si="2"/>
        <v>#REF!</v>
      </c>
    </row>
    <row r="40" spans="1:11" ht="15" customHeight="1">
      <c r="A40" s="528" t="s">
        <v>48</v>
      </c>
      <c r="B40" s="528"/>
      <c r="C40" s="528"/>
      <c r="D40" s="12" t="e">
        <f>IF(#REF!=25,"Yes","No")</f>
        <v>#REF!</v>
      </c>
      <c r="E40" s="527" t="e">
        <f>IF(D40="No","Check that all columns in Category 6 are complete if any funds are being used for other costs.","")</f>
        <v>#REF!</v>
      </c>
      <c r="F40" s="527"/>
      <c r="G40" s="527"/>
      <c r="H40" s="527"/>
      <c r="I40" s="527"/>
      <c r="J40" s="527"/>
      <c r="K40" s="10" t="e">
        <f t="shared" si="2"/>
        <v>#REF!</v>
      </c>
    </row>
    <row r="41" spans="1:11" ht="24.95" customHeight="1">
      <c r="A41" s="529" t="s">
        <v>180</v>
      </c>
      <c r="B41" s="530"/>
      <c r="C41" s="530"/>
      <c r="D41" s="530"/>
      <c r="E41" s="530"/>
      <c r="F41" s="530"/>
      <c r="G41" s="530"/>
      <c r="H41" s="530"/>
      <c r="I41" s="530"/>
      <c r="J41" s="531"/>
    </row>
    <row r="42" spans="1:11" ht="15" customHeight="1">
      <c r="A42" s="528" t="s">
        <v>177</v>
      </c>
      <c r="B42" s="528"/>
      <c r="C42" s="528"/>
      <c r="D42" s="12" t="e">
        <f>IF(#REF!="Your budget is now complete.","Yes","No")</f>
        <v>#REF!</v>
      </c>
      <c r="E42" s="527" t="e">
        <f>IF(D42="No","Revise the data provided on Tab 6 to ensure that the budget covers the total amount of funds that are being consolidated.","")</f>
        <v>#REF!</v>
      </c>
      <c r="F42" s="527"/>
      <c r="G42" s="527"/>
      <c r="H42" s="527"/>
      <c r="I42" s="527"/>
      <c r="J42" s="527"/>
      <c r="K42" s="10" t="e">
        <f>IF(D42="Yes",1,0)</f>
        <v>#REF!</v>
      </c>
    </row>
    <row r="43" spans="1:11">
      <c r="K43" s="10" t="e">
        <f>SUM(K1:K42)</f>
        <v>#REF!</v>
      </c>
    </row>
  </sheetData>
  <mergeCells count="67">
    <mergeCell ref="A24:C24"/>
    <mergeCell ref="A1:J1"/>
    <mergeCell ref="A9:C10"/>
    <mergeCell ref="E9:J10"/>
    <mergeCell ref="A11:J11"/>
    <mergeCell ref="A7:J7"/>
    <mergeCell ref="A14:C14"/>
    <mergeCell ref="A17:C17"/>
    <mergeCell ref="A16:C16"/>
    <mergeCell ref="A2:J5"/>
    <mergeCell ref="D9:D10"/>
    <mergeCell ref="A6:J6"/>
    <mergeCell ref="A8:J8"/>
    <mergeCell ref="A12:C12"/>
    <mergeCell ref="E12:J12"/>
    <mergeCell ref="E24:J24"/>
    <mergeCell ref="E23:J23"/>
    <mergeCell ref="A20:C20"/>
    <mergeCell ref="E20:J20"/>
    <mergeCell ref="E21:J21"/>
    <mergeCell ref="A18:C18"/>
    <mergeCell ref="A19:C19"/>
    <mergeCell ref="A22:C22"/>
    <mergeCell ref="E22:J22"/>
    <mergeCell ref="A13:C13"/>
    <mergeCell ref="A21:C21"/>
    <mergeCell ref="E13:J13"/>
    <mergeCell ref="E18:J18"/>
    <mergeCell ref="E27:J27"/>
    <mergeCell ref="A27:C27"/>
    <mergeCell ref="A26:C26"/>
    <mergeCell ref="E26:J26"/>
    <mergeCell ref="E14:J14"/>
    <mergeCell ref="E15:J15"/>
    <mergeCell ref="A15:C15"/>
    <mergeCell ref="A25:J25"/>
    <mergeCell ref="E16:J16"/>
    <mergeCell ref="E19:J19"/>
    <mergeCell ref="E17:J17"/>
    <mergeCell ref="A23:C23"/>
    <mergeCell ref="A34:J34"/>
    <mergeCell ref="A33:C33"/>
    <mergeCell ref="E33:J33"/>
    <mergeCell ref="A28:C28"/>
    <mergeCell ref="E28:J28"/>
    <mergeCell ref="A30:C30"/>
    <mergeCell ref="E30:J30"/>
    <mergeCell ref="A32:J32"/>
    <mergeCell ref="A31:C31"/>
    <mergeCell ref="E31:J31"/>
    <mergeCell ref="A29:C29"/>
    <mergeCell ref="E29:J29"/>
    <mergeCell ref="A35:C35"/>
    <mergeCell ref="E35:J35"/>
    <mergeCell ref="A36:C36"/>
    <mergeCell ref="E36:J36"/>
    <mergeCell ref="E40:J40"/>
    <mergeCell ref="E39:J39"/>
    <mergeCell ref="A37:C37"/>
    <mergeCell ref="E37:J37"/>
    <mergeCell ref="E42:J42"/>
    <mergeCell ref="A38:C38"/>
    <mergeCell ref="E38:J38"/>
    <mergeCell ref="A39:C39"/>
    <mergeCell ref="A40:C40"/>
    <mergeCell ref="A41:J41"/>
    <mergeCell ref="A42:C42"/>
  </mergeCells>
  <phoneticPr fontId="28" type="noConversion"/>
  <conditionalFormatting sqref="D33:D42 D12:D31">
    <cfRule type="cellIs" dxfId="151" priority="65" stopIfTrue="1" operator="equal">
      <formula>"No"</formula>
    </cfRule>
  </conditionalFormatting>
  <conditionalFormatting sqref="D33:D42 D12:D31">
    <cfRule type="cellIs" dxfId="150" priority="64" stopIfTrue="1" operator="equal">
      <formula>"N/A"</formula>
    </cfRule>
  </conditionalFormatting>
  <conditionalFormatting sqref="D42 D35:D40 D26:D31 D33 D12:D24">
    <cfRule type="cellIs" dxfId="149" priority="55" stopIfTrue="1" operator="equal">
      <formula>"No"</formula>
    </cfRule>
  </conditionalFormatting>
  <conditionalFormatting sqref="A7">
    <cfRule type="expression" dxfId="148" priority="56" stopIfTrue="1">
      <formula>NOT(ISERROR(SEARCH("Successful",A7)))</formula>
    </cfRule>
    <cfRule type="expression" dxfId="147" priority="57" stopIfTrue="1">
      <formula>NOT(ISERROR(SEARCH("Failed",A7)))</formula>
    </cfRule>
  </conditionalFormatting>
  <conditionalFormatting sqref="D26:D31">
    <cfRule type="cellIs" dxfId="146" priority="33" stopIfTrue="1" operator="equal">
      <formula>"""No"""</formula>
    </cfRule>
  </conditionalFormatting>
  <conditionalFormatting sqref="D33">
    <cfRule type="cellIs" dxfId="145" priority="28" stopIfTrue="1" operator="equal">
      <formula>"""No"""</formula>
    </cfRule>
  </conditionalFormatting>
  <conditionalFormatting sqref="D42">
    <cfRule type="cellIs" dxfId="144" priority="24" stopIfTrue="1" operator="equal">
      <formula>"""No"""</formula>
    </cfRule>
  </conditionalFormatting>
  <conditionalFormatting sqref="D35:D40">
    <cfRule type="cellIs" dxfId="143" priority="15" stopIfTrue="1" operator="equal">
      <formula>"""No"""</formula>
    </cfRule>
  </conditionalFormatting>
  <conditionalFormatting sqref="D33:D42 D12:D31">
    <cfRule type="cellIs" dxfId="142" priority="553" stopIfTrue="1" operator="equal">
      <formula>"""No"""</formula>
    </cfRule>
  </conditionalFormatting>
  <pageMargins left="0.75" right="0.75" top="1" bottom="1" header="0.5" footer="0.5"/>
  <headerFooter alignWithMargins="0">
    <oddHeader>&amp;L&amp;A Tab: Page &amp;P of &amp;N</oddHead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tabColor indexed="8"/>
  </sheetPr>
  <dimension ref="A3:A30"/>
  <sheetViews>
    <sheetView workbookViewId="0">
      <selection activeCell="G30" sqref="G30"/>
    </sheetView>
  </sheetViews>
  <sheetFormatPr defaultColWidth="8.85546875" defaultRowHeight="12.75"/>
  <cols>
    <col min="1" max="1" width="40" customWidth="1"/>
  </cols>
  <sheetData>
    <row r="3" spans="1:1">
      <c r="A3" s="1" t="s">
        <v>32</v>
      </c>
    </row>
    <row r="4" spans="1:1">
      <c r="A4" s="1" t="s">
        <v>33</v>
      </c>
    </row>
    <row r="6" spans="1:1">
      <c r="A6" s="1" t="s">
        <v>34</v>
      </c>
    </row>
    <row r="7" spans="1:1">
      <c r="A7" s="1"/>
    </row>
    <row r="9" spans="1:1">
      <c r="A9" s="6" t="s">
        <v>77</v>
      </c>
    </row>
    <row r="10" spans="1:1">
      <c r="A10" s="6" t="s">
        <v>78</v>
      </c>
    </row>
    <row r="11" spans="1:1">
      <c r="A11" s="7" t="s">
        <v>79</v>
      </c>
    </row>
    <row r="12" spans="1:1">
      <c r="A12" s="7" t="s">
        <v>46</v>
      </c>
    </row>
    <row r="13" spans="1:1">
      <c r="A13" s="7" t="s">
        <v>47</v>
      </c>
    </row>
    <row r="14" spans="1:1">
      <c r="A14" s="7" t="s">
        <v>48</v>
      </c>
    </row>
    <row r="16" spans="1:1">
      <c r="A16" s="7" t="s">
        <v>50</v>
      </c>
    </row>
    <row r="17" spans="1:1">
      <c r="A17" s="7" t="s">
        <v>51</v>
      </c>
    </row>
    <row r="18" spans="1:1">
      <c r="A18" s="7" t="s">
        <v>118</v>
      </c>
    </row>
    <row r="21" spans="1:1">
      <c r="A21" s="7" t="s">
        <v>28</v>
      </c>
    </row>
    <row r="22" spans="1:1">
      <c r="A22" s="7" t="s">
        <v>29</v>
      </c>
    </row>
    <row r="23" spans="1:1">
      <c r="A23" s="7" t="s">
        <v>90</v>
      </c>
    </row>
    <row r="24" spans="1:1">
      <c r="A24" s="7" t="s">
        <v>91</v>
      </c>
    </row>
    <row r="25" spans="1:1">
      <c r="A25" s="7" t="s">
        <v>31</v>
      </c>
    </row>
    <row r="26" spans="1:1">
      <c r="A26" s="7" t="s">
        <v>48</v>
      </c>
    </row>
    <row r="28" spans="1:1">
      <c r="A28" s="7" t="s">
        <v>130</v>
      </c>
    </row>
    <row r="29" spans="1:1">
      <c r="A29" s="7" t="s">
        <v>131</v>
      </c>
    </row>
    <row r="30" spans="1:1">
      <c r="A30" s="7" t="s">
        <v>132</v>
      </c>
    </row>
  </sheetData>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tabColor rgb="FF00B050"/>
  </sheetPr>
  <dimension ref="B1:S339"/>
  <sheetViews>
    <sheetView topLeftCell="B15" workbookViewId="0">
      <selection activeCell="F34" sqref="F34:L34"/>
    </sheetView>
  </sheetViews>
  <sheetFormatPr defaultColWidth="0" defaultRowHeight="12.75" zeroHeight="1"/>
  <cols>
    <col min="1" max="1" width="9.140625" style="92" hidden="1" customWidth="1"/>
    <col min="2" max="2" width="4.28515625" style="92" customWidth="1"/>
    <col min="3" max="4" width="15.7109375" style="92" customWidth="1"/>
    <col min="5" max="5" width="20.42578125" style="92" customWidth="1"/>
    <col min="6" max="9" width="15.7109375" style="92" customWidth="1"/>
    <col min="10" max="10" width="12.28515625" style="92" customWidth="1"/>
    <col min="11" max="11" width="14.7109375" style="92" customWidth="1"/>
    <col min="12" max="12" width="12.5703125" style="92" customWidth="1"/>
    <col min="13" max="13" width="4.5703125" style="92" customWidth="1"/>
    <col min="14" max="15" width="9.140625" style="92" hidden="1" customWidth="1"/>
    <col min="16" max="19" width="0" style="92" hidden="1" customWidth="1"/>
    <col min="20" max="16384" width="9.140625" style="92" hidden="1"/>
  </cols>
  <sheetData>
    <row r="1" spans="2:13" ht="13.5" thickTop="1">
      <c r="B1" s="558" t="s">
        <v>299</v>
      </c>
      <c r="C1" s="559"/>
      <c r="D1" s="559"/>
      <c r="E1" s="559"/>
      <c r="F1" s="559"/>
      <c r="G1" s="559"/>
      <c r="H1" s="559"/>
      <c r="I1" s="559"/>
      <c r="J1" s="559"/>
      <c r="K1" s="559"/>
      <c r="L1" s="559"/>
      <c r="M1" s="560"/>
    </row>
    <row r="2" spans="2:13">
      <c r="B2" s="561"/>
      <c r="C2" s="562"/>
      <c r="D2" s="562"/>
      <c r="E2" s="562"/>
      <c r="F2" s="562"/>
      <c r="G2" s="562"/>
      <c r="H2" s="562"/>
      <c r="I2" s="562"/>
      <c r="J2" s="562"/>
      <c r="K2" s="562"/>
      <c r="L2" s="562"/>
      <c r="M2" s="563"/>
    </row>
    <row r="3" spans="2:13" ht="13.5" thickBot="1">
      <c r="B3" s="561"/>
      <c r="C3" s="562"/>
      <c r="D3" s="562"/>
      <c r="E3" s="562"/>
      <c r="F3" s="562"/>
      <c r="G3" s="562"/>
      <c r="H3" s="562"/>
      <c r="I3" s="562"/>
      <c r="J3" s="562"/>
      <c r="K3" s="562"/>
      <c r="L3" s="562"/>
      <c r="M3" s="563"/>
    </row>
    <row r="4" spans="2:13" ht="12.75" customHeight="1">
      <c r="B4" s="579" t="s">
        <v>254</v>
      </c>
      <c r="C4" s="580"/>
      <c r="D4" s="580"/>
      <c r="E4" s="580"/>
      <c r="F4" s="580"/>
      <c r="G4" s="580"/>
      <c r="H4" s="580"/>
      <c r="I4" s="580"/>
      <c r="J4" s="580"/>
      <c r="K4" s="580"/>
      <c r="L4" s="580"/>
      <c r="M4" s="581"/>
    </row>
    <row r="5" spans="2:13">
      <c r="B5" s="582"/>
      <c r="C5" s="583"/>
      <c r="D5" s="583"/>
      <c r="E5" s="583"/>
      <c r="F5" s="583"/>
      <c r="G5" s="583"/>
      <c r="H5" s="583"/>
      <c r="I5" s="583"/>
      <c r="J5" s="583"/>
      <c r="K5" s="583"/>
      <c r="L5" s="583"/>
      <c r="M5" s="584"/>
    </row>
    <row r="6" spans="2:13">
      <c r="B6" s="564" t="s">
        <v>396</v>
      </c>
      <c r="C6" s="565"/>
      <c r="D6" s="566"/>
      <c r="E6" s="566"/>
      <c r="F6" s="566"/>
      <c r="G6" s="566"/>
      <c r="H6" s="566"/>
      <c r="I6" s="566"/>
      <c r="J6" s="566"/>
      <c r="K6" s="566"/>
      <c r="L6" s="566"/>
      <c r="M6" s="567"/>
    </row>
    <row r="7" spans="2:13">
      <c r="B7" s="568"/>
      <c r="C7" s="566"/>
      <c r="D7" s="566"/>
      <c r="E7" s="566"/>
      <c r="F7" s="566"/>
      <c r="G7" s="566"/>
      <c r="H7" s="566"/>
      <c r="I7" s="566"/>
      <c r="J7" s="566"/>
      <c r="K7" s="566"/>
      <c r="L7" s="566"/>
      <c r="M7" s="567"/>
    </row>
    <row r="8" spans="2:13">
      <c r="B8" s="568"/>
      <c r="C8" s="566"/>
      <c r="D8" s="566"/>
      <c r="E8" s="566"/>
      <c r="F8" s="566"/>
      <c r="G8" s="566"/>
      <c r="H8" s="566"/>
      <c r="I8" s="566"/>
      <c r="J8" s="566"/>
      <c r="K8" s="566"/>
      <c r="L8" s="566"/>
      <c r="M8" s="567"/>
    </row>
    <row r="9" spans="2:13" ht="12.75" customHeight="1">
      <c r="B9" s="568"/>
      <c r="C9" s="566"/>
      <c r="D9" s="566"/>
      <c r="E9" s="566"/>
      <c r="F9" s="566"/>
      <c r="G9" s="566"/>
      <c r="H9" s="566"/>
      <c r="I9" s="566"/>
      <c r="J9" s="566"/>
      <c r="K9" s="566"/>
      <c r="L9" s="566"/>
      <c r="M9" s="567"/>
    </row>
    <row r="10" spans="2:13">
      <c r="B10" s="568"/>
      <c r="C10" s="566"/>
      <c r="D10" s="566"/>
      <c r="E10" s="566"/>
      <c r="F10" s="566"/>
      <c r="G10" s="566"/>
      <c r="H10" s="566"/>
      <c r="I10" s="566"/>
      <c r="J10" s="566"/>
      <c r="K10" s="566"/>
      <c r="L10" s="566"/>
      <c r="M10" s="567"/>
    </row>
    <row r="11" spans="2:13">
      <c r="B11" s="568"/>
      <c r="C11" s="566"/>
      <c r="D11" s="566"/>
      <c r="E11" s="566"/>
      <c r="F11" s="566"/>
      <c r="G11" s="566"/>
      <c r="H11" s="566"/>
      <c r="I11" s="566"/>
      <c r="J11" s="566"/>
      <c r="K11" s="566"/>
      <c r="L11" s="566"/>
      <c r="M11" s="567"/>
    </row>
    <row r="12" spans="2:13">
      <c r="B12" s="568"/>
      <c r="C12" s="566"/>
      <c r="D12" s="566"/>
      <c r="E12" s="566"/>
      <c r="F12" s="566"/>
      <c r="G12" s="566"/>
      <c r="H12" s="566"/>
      <c r="I12" s="566"/>
      <c r="J12" s="566"/>
      <c r="K12" s="566"/>
      <c r="L12" s="566"/>
      <c r="M12" s="567"/>
    </row>
    <row r="13" spans="2:13">
      <c r="B13" s="568"/>
      <c r="C13" s="566"/>
      <c r="D13" s="566"/>
      <c r="E13" s="566"/>
      <c r="F13" s="566"/>
      <c r="G13" s="566"/>
      <c r="H13" s="566"/>
      <c r="I13" s="566"/>
      <c r="J13" s="566"/>
      <c r="K13" s="566"/>
      <c r="L13" s="566"/>
      <c r="M13" s="567"/>
    </row>
    <row r="14" spans="2:13">
      <c r="B14" s="568"/>
      <c r="C14" s="566"/>
      <c r="D14" s="566"/>
      <c r="E14" s="566"/>
      <c r="F14" s="566"/>
      <c r="G14" s="566"/>
      <c r="H14" s="566"/>
      <c r="I14" s="566"/>
      <c r="J14" s="566"/>
      <c r="K14" s="566"/>
      <c r="L14" s="566"/>
      <c r="M14" s="567"/>
    </row>
    <row r="15" spans="2:13" ht="13.5" thickBot="1">
      <c r="B15" s="568"/>
      <c r="C15" s="566"/>
      <c r="D15" s="566"/>
      <c r="E15" s="566"/>
      <c r="F15" s="566"/>
      <c r="G15" s="566"/>
      <c r="H15" s="566"/>
      <c r="I15" s="566"/>
      <c r="J15" s="566"/>
      <c r="K15" s="566"/>
      <c r="L15" s="566"/>
      <c r="M15" s="567"/>
    </row>
    <row r="16" spans="2:13" ht="13.5" customHeight="1" thickTop="1">
      <c r="B16" s="569" t="s">
        <v>315</v>
      </c>
      <c r="C16" s="570"/>
      <c r="D16" s="570"/>
      <c r="E16" s="570"/>
      <c r="F16" s="570"/>
      <c r="G16" s="570"/>
      <c r="H16" s="570"/>
      <c r="I16" s="570"/>
      <c r="J16" s="570"/>
      <c r="K16" s="570"/>
      <c r="L16" s="570"/>
      <c r="M16" s="571"/>
    </row>
    <row r="17" spans="2:13" ht="12.75" customHeight="1">
      <c r="B17" s="572"/>
      <c r="C17" s="573"/>
      <c r="D17" s="573"/>
      <c r="E17" s="573"/>
      <c r="F17" s="573"/>
      <c r="G17" s="573"/>
      <c r="H17" s="573"/>
      <c r="I17" s="573"/>
      <c r="J17" s="573"/>
      <c r="K17" s="573"/>
      <c r="L17" s="573"/>
      <c r="M17" s="574"/>
    </row>
    <row r="18" spans="2:13">
      <c r="B18" s="575" t="s">
        <v>300</v>
      </c>
      <c r="C18" s="576"/>
      <c r="D18" s="577"/>
      <c r="E18" s="577"/>
      <c r="F18" s="577"/>
      <c r="G18" s="577"/>
      <c r="H18" s="577"/>
      <c r="I18" s="577"/>
      <c r="J18" s="577"/>
      <c r="K18" s="577"/>
      <c r="L18" s="577"/>
      <c r="M18" s="578"/>
    </row>
    <row r="19" spans="2:13" hidden="1">
      <c r="B19" s="139" t="s">
        <v>32</v>
      </c>
      <c r="C19" s="140"/>
      <c r="D19" s="140"/>
      <c r="E19" s="140"/>
      <c r="F19" s="140"/>
      <c r="G19" s="140"/>
      <c r="H19" s="140"/>
      <c r="I19" s="140"/>
      <c r="J19" s="140"/>
      <c r="K19" s="140"/>
      <c r="L19" s="140"/>
      <c r="M19" s="141"/>
    </row>
    <row r="20" spans="2:13" hidden="1">
      <c r="B20" s="142" t="s">
        <v>33</v>
      </c>
      <c r="C20" s="143"/>
      <c r="D20" s="143"/>
      <c r="E20" s="143"/>
      <c r="F20" s="143"/>
      <c r="G20" s="143"/>
      <c r="H20" s="143"/>
      <c r="I20" s="143"/>
      <c r="J20" s="143"/>
      <c r="K20" s="143"/>
      <c r="L20" s="143"/>
      <c r="M20" s="144"/>
    </row>
    <row r="21" spans="2:13">
      <c r="B21" s="142"/>
      <c r="C21" s="143"/>
      <c r="D21" s="143"/>
      <c r="E21" s="143"/>
      <c r="F21" s="143"/>
      <c r="G21" s="143"/>
      <c r="H21" s="143"/>
      <c r="I21" s="143"/>
      <c r="J21" s="143"/>
      <c r="K21" s="143"/>
      <c r="L21" s="143"/>
      <c r="M21" s="144"/>
    </row>
    <row r="22" spans="2:13" ht="15" customHeight="1">
      <c r="B22" s="552" t="s">
        <v>301</v>
      </c>
      <c r="C22" s="553"/>
      <c r="D22" s="553"/>
      <c r="E22" s="143"/>
      <c r="F22" s="143"/>
      <c r="G22" s="143"/>
      <c r="H22" s="143"/>
      <c r="I22" s="143"/>
      <c r="J22" s="143"/>
      <c r="K22" s="143"/>
      <c r="L22" s="143"/>
      <c r="M22" s="144"/>
    </row>
    <row r="23" spans="2:13" ht="15" customHeight="1">
      <c r="B23" s="142"/>
      <c r="C23" s="143"/>
      <c r="D23" s="108" t="s">
        <v>32</v>
      </c>
      <c r="E23" s="554" t="s">
        <v>302</v>
      </c>
      <c r="F23" s="554"/>
      <c r="G23" s="554"/>
      <c r="H23" s="554"/>
      <c r="I23" s="554"/>
      <c r="J23" s="554"/>
      <c r="K23" s="554"/>
      <c r="L23" s="554"/>
      <c r="M23" s="557"/>
    </row>
    <row r="24" spans="2:13">
      <c r="B24" s="142"/>
      <c r="C24" s="143"/>
      <c r="D24" s="143"/>
      <c r="E24" s="554"/>
      <c r="F24" s="554"/>
      <c r="G24" s="554"/>
      <c r="H24" s="554"/>
      <c r="I24" s="554"/>
      <c r="J24" s="554"/>
      <c r="K24" s="554"/>
      <c r="L24" s="554"/>
      <c r="M24" s="557"/>
    </row>
    <row r="25" spans="2:13" ht="15" customHeight="1">
      <c r="B25" s="142"/>
      <c r="C25" s="143"/>
      <c r="D25" s="108" t="s">
        <v>32</v>
      </c>
      <c r="E25" s="554" t="s">
        <v>303</v>
      </c>
      <c r="F25" s="554"/>
      <c r="G25" s="554"/>
      <c r="H25" s="554"/>
      <c r="I25" s="554"/>
      <c r="J25" s="554"/>
      <c r="K25" s="554"/>
      <c r="L25" s="554"/>
      <c r="M25" s="557"/>
    </row>
    <row r="26" spans="2:13">
      <c r="B26" s="142"/>
      <c r="C26" s="143"/>
      <c r="D26" s="143"/>
      <c r="E26" s="143"/>
      <c r="F26" s="143"/>
      <c r="G26" s="143"/>
      <c r="H26" s="143"/>
      <c r="I26" s="143"/>
      <c r="J26" s="143"/>
      <c r="K26" s="143"/>
      <c r="L26" s="143"/>
      <c r="M26" s="144"/>
    </row>
    <row r="27" spans="2:13" ht="15" customHeight="1">
      <c r="B27" s="142"/>
      <c r="C27" s="143"/>
      <c r="D27" s="108" t="s">
        <v>32</v>
      </c>
      <c r="E27" s="553" t="s">
        <v>304</v>
      </c>
      <c r="F27" s="553"/>
      <c r="G27" s="553"/>
      <c r="H27" s="553"/>
      <c r="I27" s="553"/>
      <c r="J27" s="553"/>
      <c r="K27" s="553"/>
      <c r="L27" s="553"/>
      <c r="M27" s="555"/>
    </row>
    <row r="28" spans="2:13">
      <c r="B28" s="142"/>
      <c r="C28" s="143"/>
      <c r="D28" s="143"/>
      <c r="E28" s="143"/>
      <c r="F28" s="143"/>
      <c r="G28" s="143"/>
      <c r="H28" s="143"/>
      <c r="I28" s="143"/>
      <c r="J28" s="143"/>
      <c r="K28" s="143"/>
      <c r="L28" s="143"/>
      <c r="M28" s="144"/>
    </row>
    <row r="29" spans="2:13" ht="15" customHeight="1">
      <c r="B29" s="142"/>
      <c r="C29" s="143"/>
      <c r="D29" s="108" t="s">
        <v>32</v>
      </c>
      <c r="E29" s="553" t="s">
        <v>306</v>
      </c>
      <c r="F29" s="553"/>
      <c r="G29" s="553"/>
      <c r="H29" s="553"/>
      <c r="I29" s="553"/>
      <c r="J29" s="553"/>
      <c r="K29" s="553"/>
      <c r="L29" s="553"/>
      <c r="M29" s="555"/>
    </row>
    <row r="30" spans="2:13">
      <c r="B30" s="142"/>
      <c r="C30" s="143"/>
      <c r="D30" s="143"/>
      <c r="E30" s="143"/>
      <c r="F30" s="143"/>
      <c r="G30" s="143"/>
      <c r="H30" s="143"/>
      <c r="I30" s="143"/>
      <c r="J30" s="143"/>
      <c r="K30" s="143"/>
      <c r="L30" s="143"/>
      <c r="M30" s="144"/>
    </row>
    <row r="31" spans="2:13">
      <c r="B31" s="142"/>
      <c r="C31" s="143"/>
      <c r="D31" s="108" t="s">
        <v>33</v>
      </c>
      <c r="E31" s="553" t="s">
        <v>305</v>
      </c>
      <c r="F31" s="553"/>
      <c r="G31" s="553"/>
      <c r="H31" s="553"/>
      <c r="I31" s="553"/>
      <c r="J31" s="553"/>
      <c r="K31" s="553"/>
      <c r="L31" s="553"/>
      <c r="M31" s="555"/>
    </row>
    <row r="32" spans="2:13" ht="15" customHeight="1">
      <c r="B32" s="142"/>
      <c r="C32" s="143"/>
      <c r="D32" s="143"/>
      <c r="E32" s="554" t="s">
        <v>307</v>
      </c>
      <c r="F32" s="554"/>
      <c r="G32" s="143"/>
      <c r="H32" s="143"/>
      <c r="I32" s="143"/>
      <c r="J32" s="143"/>
      <c r="K32" s="143"/>
      <c r="L32" s="143"/>
      <c r="M32" s="144"/>
    </row>
    <row r="33" spans="2:13">
      <c r="B33" s="142"/>
      <c r="C33" s="143"/>
      <c r="D33" s="143"/>
      <c r="E33" s="143"/>
      <c r="F33" s="143"/>
      <c r="G33" s="143"/>
      <c r="H33" s="143"/>
      <c r="I33" s="143"/>
      <c r="J33" s="143"/>
      <c r="K33" s="143"/>
      <c r="L33" s="143"/>
      <c r="M33" s="144"/>
    </row>
    <row r="34" spans="2:13" ht="15" customHeight="1">
      <c r="B34" s="142"/>
      <c r="C34" s="143"/>
      <c r="D34" s="108" t="s">
        <v>33</v>
      </c>
      <c r="E34" s="143" t="s">
        <v>403</v>
      </c>
      <c r="F34" s="556" t="s">
        <v>424</v>
      </c>
      <c r="G34" s="556"/>
      <c r="H34" s="556"/>
      <c r="I34" s="556"/>
      <c r="J34" s="556"/>
      <c r="K34" s="556"/>
      <c r="L34" s="556"/>
      <c r="M34" s="145"/>
    </row>
    <row r="35" spans="2:13">
      <c r="B35" s="142"/>
      <c r="C35" s="143"/>
      <c r="D35" s="143"/>
      <c r="E35" s="143"/>
      <c r="F35" s="143"/>
      <c r="G35" s="143"/>
      <c r="H35" s="143"/>
      <c r="I35" s="143"/>
      <c r="J35" s="143"/>
      <c r="K35" s="143"/>
      <c r="L35" s="143"/>
      <c r="M35" s="144"/>
    </row>
    <row r="36" spans="2:13" ht="15" customHeight="1">
      <c r="B36" s="142"/>
      <c r="C36" s="143"/>
      <c r="D36" s="143"/>
      <c r="E36" s="143"/>
      <c r="F36" s="143"/>
      <c r="G36" s="143"/>
      <c r="H36" s="143"/>
      <c r="I36" s="143"/>
      <c r="J36" s="143"/>
      <c r="K36" s="143"/>
      <c r="L36" s="143"/>
      <c r="M36" s="144"/>
    </row>
    <row r="37" spans="2:13" ht="15" customHeight="1">
      <c r="B37" s="552" t="s">
        <v>309</v>
      </c>
      <c r="C37" s="553"/>
      <c r="D37" s="553"/>
      <c r="E37" s="143"/>
      <c r="F37" s="143"/>
      <c r="G37" s="143"/>
      <c r="H37" s="143"/>
      <c r="I37" s="143"/>
      <c r="J37" s="143"/>
      <c r="K37" s="143"/>
      <c r="L37" s="143"/>
      <c r="M37" s="144"/>
    </row>
    <row r="38" spans="2:13" ht="15" customHeight="1">
      <c r="B38" s="142"/>
      <c r="C38" s="143"/>
      <c r="D38" s="152">
        <v>4269</v>
      </c>
      <c r="E38" s="554" t="s">
        <v>308</v>
      </c>
      <c r="F38" s="554"/>
      <c r="G38" s="143"/>
      <c r="H38" s="143"/>
      <c r="I38" s="143"/>
      <c r="J38" s="143"/>
      <c r="K38" s="143"/>
      <c r="L38" s="143"/>
      <c r="M38" s="144"/>
    </row>
    <row r="39" spans="2:13" ht="15" customHeight="1">
      <c r="B39" s="142"/>
      <c r="C39" s="143"/>
      <c r="D39" s="143"/>
      <c r="E39" s="143"/>
      <c r="F39" s="143"/>
      <c r="G39" s="143"/>
      <c r="H39" s="143"/>
      <c r="I39" s="143"/>
      <c r="J39" s="143"/>
      <c r="K39" s="143"/>
      <c r="L39" s="143"/>
      <c r="M39" s="144"/>
    </row>
    <row r="40" spans="2:13" ht="15" customHeight="1">
      <c r="B40" s="142"/>
      <c r="C40" s="143"/>
      <c r="D40" s="108">
        <v>107</v>
      </c>
      <c r="E40" s="554" t="s">
        <v>310</v>
      </c>
      <c r="F40" s="554"/>
      <c r="G40" s="554"/>
      <c r="H40" s="143"/>
      <c r="I40" s="143"/>
      <c r="J40" s="143"/>
      <c r="K40" s="143"/>
      <c r="L40" s="143"/>
      <c r="M40" s="144"/>
    </row>
    <row r="41" spans="2:13" ht="15" customHeight="1">
      <c r="B41" s="142"/>
      <c r="C41" s="143"/>
      <c r="D41" s="143"/>
      <c r="E41" s="143"/>
      <c r="F41" s="143"/>
      <c r="G41" s="143"/>
      <c r="H41" s="143"/>
      <c r="I41" s="143"/>
      <c r="J41" s="143"/>
      <c r="K41" s="143"/>
      <c r="L41" s="143"/>
      <c r="M41" s="144"/>
    </row>
    <row r="42" spans="2:13" ht="15" customHeight="1">
      <c r="B42" s="552" t="s">
        <v>311</v>
      </c>
      <c r="C42" s="553"/>
      <c r="D42" s="553"/>
      <c r="E42" s="143"/>
      <c r="F42" s="143"/>
      <c r="G42" s="143"/>
      <c r="H42" s="143"/>
      <c r="I42" s="143"/>
      <c r="J42" s="143"/>
      <c r="K42" s="143"/>
      <c r="L42" s="143"/>
      <c r="M42" s="144"/>
    </row>
    <row r="43" spans="2:13" ht="15" customHeight="1">
      <c r="B43" s="142"/>
      <c r="C43" s="143"/>
      <c r="D43" s="108">
        <v>200</v>
      </c>
      <c r="E43" s="554" t="s">
        <v>312</v>
      </c>
      <c r="F43" s="554"/>
      <c r="G43" s="143"/>
      <c r="H43" s="143"/>
      <c r="I43" s="143"/>
      <c r="J43" s="143"/>
      <c r="K43" s="143"/>
      <c r="L43" s="143"/>
      <c r="M43" s="144"/>
    </row>
    <row r="44" spans="2:13" ht="15" customHeight="1">
      <c r="B44" s="142"/>
      <c r="C44" s="143"/>
      <c r="D44" s="143"/>
      <c r="E44" s="143"/>
      <c r="F44" s="143"/>
      <c r="G44" s="143"/>
      <c r="H44" s="143"/>
      <c r="I44" s="143"/>
      <c r="J44" s="143"/>
      <c r="K44" s="143"/>
      <c r="L44" s="143"/>
      <c r="M44" s="144"/>
    </row>
    <row r="45" spans="2:13" ht="15" customHeight="1">
      <c r="B45" s="142"/>
      <c r="C45" s="143"/>
      <c r="D45" s="108">
        <v>27</v>
      </c>
      <c r="E45" s="554" t="s">
        <v>313</v>
      </c>
      <c r="F45" s="554"/>
      <c r="G45" s="554"/>
      <c r="H45" s="143"/>
      <c r="I45" s="143"/>
      <c r="J45" s="143"/>
      <c r="K45" s="143"/>
      <c r="L45" s="143"/>
      <c r="M45" s="144"/>
    </row>
    <row r="46" spans="2:13" ht="15" customHeight="1">
      <c r="B46" s="142"/>
      <c r="C46" s="143"/>
      <c r="D46" s="143"/>
      <c r="E46" s="143"/>
      <c r="F46" s="143"/>
      <c r="G46" s="143"/>
      <c r="H46" s="143"/>
      <c r="I46" s="143"/>
      <c r="J46" s="143"/>
      <c r="K46" s="143"/>
      <c r="L46" s="143"/>
      <c r="M46" s="144"/>
    </row>
    <row r="47" spans="2:13" ht="15" customHeight="1">
      <c r="B47" s="142"/>
      <c r="C47" s="143"/>
      <c r="D47" s="108" t="s">
        <v>414</v>
      </c>
      <c r="E47" s="554" t="s">
        <v>314</v>
      </c>
      <c r="F47" s="554"/>
      <c r="G47" s="554"/>
      <c r="H47" s="554"/>
      <c r="I47" s="143"/>
      <c r="J47" s="143"/>
      <c r="K47" s="143"/>
      <c r="L47" s="143"/>
      <c r="M47" s="144"/>
    </row>
    <row r="48" spans="2:13">
      <c r="B48" s="146"/>
      <c r="C48" s="147"/>
      <c r="D48" s="147"/>
      <c r="E48" s="147"/>
      <c r="F48" s="147"/>
      <c r="G48" s="147"/>
      <c r="H48" s="147"/>
      <c r="I48" s="147"/>
      <c r="J48" s="147"/>
      <c r="K48" s="147"/>
      <c r="L48" s="147"/>
      <c r="M48" s="148"/>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sheetData>
  <sheetProtection password="CC52" sheet="1" objects="1" scenarios="1" selectLockedCells="1"/>
  <mergeCells count="20">
    <mergeCell ref="B1:M3"/>
    <mergeCell ref="B6:M15"/>
    <mergeCell ref="B16:M17"/>
    <mergeCell ref="B18:M18"/>
    <mergeCell ref="B4:M5"/>
    <mergeCell ref="B22:D22"/>
    <mergeCell ref="E23:M24"/>
    <mergeCell ref="E25:M25"/>
    <mergeCell ref="E27:M27"/>
    <mergeCell ref="E29:M29"/>
    <mergeCell ref="E31:M31"/>
    <mergeCell ref="E32:F32"/>
    <mergeCell ref="F34:L34"/>
    <mergeCell ref="E45:G45"/>
    <mergeCell ref="E47:H47"/>
    <mergeCell ref="B37:D37"/>
    <mergeCell ref="E38:F38"/>
    <mergeCell ref="E40:G40"/>
    <mergeCell ref="B42:D42"/>
    <mergeCell ref="E43:F43"/>
  </mergeCells>
  <dataValidations count="1">
    <dataValidation type="list" allowBlank="1" showInputMessage="1" showErrorMessage="1" sqref="D23 D25 D27 D29 D34 D31">
      <formula1>$B$19:$B$20</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tabColor theme="3"/>
  </sheetPr>
  <dimension ref="A1:M19"/>
  <sheetViews>
    <sheetView topLeftCell="B1" workbookViewId="0">
      <selection activeCell="D15" sqref="D15:L17"/>
    </sheetView>
  </sheetViews>
  <sheetFormatPr defaultColWidth="0" defaultRowHeight="12.75" zeroHeight="1"/>
  <cols>
    <col min="1" max="1" width="0" style="130" hidden="1" customWidth="1"/>
    <col min="2" max="2" width="2.42578125" style="130" customWidth="1"/>
    <col min="3" max="12" width="15.7109375" style="130" customWidth="1"/>
    <col min="13" max="13" width="2.85546875" style="130" customWidth="1"/>
    <col min="14" max="16384" width="9.140625" style="130" hidden="1"/>
  </cols>
  <sheetData>
    <row r="1" spans="1:13" s="92" customFormat="1" ht="13.5" customHeight="1" thickTop="1">
      <c r="B1" s="569" t="s">
        <v>330</v>
      </c>
      <c r="C1" s="570"/>
      <c r="D1" s="570"/>
      <c r="E1" s="570"/>
      <c r="F1" s="570"/>
      <c r="G1" s="570"/>
      <c r="H1" s="570"/>
      <c r="I1" s="570"/>
      <c r="J1" s="570"/>
      <c r="K1" s="570"/>
      <c r="L1" s="570"/>
      <c r="M1" s="571"/>
    </row>
    <row r="2" spans="1:13" s="92" customFormat="1" ht="12.75" customHeight="1">
      <c r="B2" s="572"/>
      <c r="C2" s="573"/>
      <c r="D2" s="573"/>
      <c r="E2" s="573"/>
      <c r="F2" s="573"/>
      <c r="G2" s="573"/>
      <c r="H2" s="573"/>
      <c r="I2" s="573"/>
      <c r="J2" s="573"/>
      <c r="K2" s="573"/>
      <c r="L2" s="573"/>
      <c r="M2" s="574"/>
    </row>
    <row r="3" spans="1:13" s="92" customFormat="1" ht="15" customHeight="1">
      <c r="B3" s="575" t="s">
        <v>316</v>
      </c>
      <c r="C3" s="576"/>
      <c r="D3" s="577"/>
      <c r="E3" s="577"/>
      <c r="F3" s="577"/>
      <c r="G3" s="577"/>
      <c r="H3" s="577"/>
      <c r="I3" s="577"/>
      <c r="J3" s="577"/>
      <c r="K3" s="577"/>
      <c r="L3" s="577"/>
      <c r="M3" s="578"/>
    </row>
    <row r="4" spans="1:13" s="109" customFormat="1" ht="13.5" thickBot="1">
      <c r="A4" s="116"/>
      <c r="B4" s="134"/>
      <c r="C4" s="134"/>
      <c r="D4" s="134"/>
      <c r="E4" s="134"/>
      <c r="F4" s="134"/>
      <c r="G4" s="134"/>
      <c r="H4" s="134"/>
      <c r="I4" s="134"/>
      <c r="J4" s="134"/>
      <c r="K4" s="134"/>
      <c r="L4" s="134"/>
      <c r="M4" s="135"/>
    </row>
    <row r="5" spans="1:13" s="114" customFormat="1" ht="15.75" thickTop="1">
      <c r="A5" s="117"/>
      <c r="B5" s="136"/>
      <c r="C5" s="127"/>
      <c r="D5" s="621" t="s">
        <v>317</v>
      </c>
      <c r="E5" s="622"/>
      <c r="F5" s="623"/>
      <c r="G5" s="621" t="s">
        <v>318</v>
      </c>
      <c r="H5" s="622"/>
      <c r="I5" s="623"/>
      <c r="J5" s="621" t="s">
        <v>319</v>
      </c>
      <c r="K5" s="622"/>
      <c r="L5" s="623"/>
      <c r="M5" s="128"/>
    </row>
    <row r="6" spans="1:13" s="114" customFormat="1" ht="15.75" thickBot="1">
      <c r="A6" s="117"/>
      <c r="B6" s="136"/>
      <c r="C6" s="129"/>
      <c r="D6" s="627" t="s">
        <v>320</v>
      </c>
      <c r="E6" s="628"/>
      <c r="F6" s="629"/>
      <c r="G6" s="627" t="s">
        <v>321</v>
      </c>
      <c r="H6" s="628"/>
      <c r="I6" s="629"/>
      <c r="J6" s="624" t="s">
        <v>361</v>
      </c>
      <c r="K6" s="625"/>
      <c r="L6" s="626"/>
      <c r="M6" s="128"/>
    </row>
    <row r="7" spans="1:13" s="114" customFormat="1" ht="13.5" customHeight="1" thickTop="1">
      <c r="A7" s="117"/>
      <c r="B7" s="136"/>
      <c r="C7" s="137" t="s">
        <v>322</v>
      </c>
      <c r="D7" s="618" t="s">
        <v>324</v>
      </c>
      <c r="E7" s="619"/>
      <c r="F7" s="620"/>
      <c r="G7" s="618" t="s">
        <v>325</v>
      </c>
      <c r="H7" s="619"/>
      <c r="I7" s="620"/>
      <c r="J7" s="611" t="s">
        <v>326</v>
      </c>
      <c r="K7" s="612"/>
      <c r="L7" s="613"/>
      <c r="M7" s="128"/>
    </row>
    <row r="8" spans="1:13" s="114" customFormat="1" ht="13.5" thickBot="1">
      <c r="A8" s="117"/>
      <c r="B8" s="136"/>
      <c r="C8" s="138" t="s">
        <v>323</v>
      </c>
      <c r="D8" s="614"/>
      <c r="E8" s="615"/>
      <c r="F8" s="616"/>
      <c r="G8" s="614"/>
      <c r="H8" s="615"/>
      <c r="I8" s="616"/>
      <c r="J8" s="614"/>
      <c r="K8" s="615"/>
      <c r="L8" s="616"/>
      <c r="M8" s="128"/>
    </row>
    <row r="9" spans="1:13" s="114" customFormat="1" ht="13.5" thickTop="1">
      <c r="A9" s="117"/>
      <c r="B9" s="585"/>
      <c r="C9" s="598" t="s">
        <v>327</v>
      </c>
      <c r="D9" s="586" t="s">
        <v>415</v>
      </c>
      <c r="E9" s="587"/>
      <c r="F9" s="588"/>
      <c r="G9" s="586" t="s">
        <v>417</v>
      </c>
      <c r="H9" s="587"/>
      <c r="I9" s="588"/>
      <c r="J9" s="586" t="s">
        <v>419</v>
      </c>
      <c r="K9" s="587"/>
      <c r="L9" s="588"/>
      <c r="M9" s="128"/>
    </row>
    <row r="10" spans="1:13" s="114" customFormat="1">
      <c r="A10" s="117"/>
      <c r="B10" s="585"/>
      <c r="C10" s="599"/>
      <c r="D10" s="589"/>
      <c r="E10" s="590"/>
      <c r="F10" s="591"/>
      <c r="G10" s="589"/>
      <c r="H10" s="590"/>
      <c r="I10" s="591"/>
      <c r="J10" s="589"/>
      <c r="K10" s="590"/>
      <c r="L10" s="591"/>
      <c r="M10" s="128"/>
    </row>
    <row r="11" spans="1:13" s="114" customFormat="1">
      <c r="A11" s="117"/>
      <c r="B11" s="585"/>
      <c r="C11" s="600"/>
      <c r="D11" s="589"/>
      <c r="E11" s="593"/>
      <c r="F11" s="594"/>
      <c r="G11" s="592"/>
      <c r="H11" s="593"/>
      <c r="I11" s="594"/>
      <c r="J11" s="592"/>
      <c r="K11" s="593"/>
      <c r="L11" s="594"/>
      <c r="M11" s="128"/>
    </row>
    <row r="12" spans="1:13" s="114" customFormat="1">
      <c r="A12" s="117"/>
      <c r="B12" s="585"/>
      <c r="C12" s="601" t="s">
        <v>329</v>
      </c>
      <c r="D12" s="595" t="s">
        <v>416</v>
      </c>
      <c r="E12" s="596"/>
      <c r="F12" s="597"/>
      <c r="G12" s="595" t="s">
        <v>418</v>
      </c>
      <c r="H12" s="596"/>
      <c r="I12" s="597"/>
      <c r="J12" s="595" t="s">
        <v>420</v>
      </c>
      <c r="K12" s="596"/>
      <c r="L12" s="597"/>
      <c r="M12" s="128"/>
    </row>
    <row r="13" spans="1:13" s="114" customFormat="1">
      <c r="A13" s="117"/>
      <c r="B13" s="585"/>
      <c r="C13" s="599"/>
      <c r="D13" s="589"/>
      <c r="E13" s="590"/>
      <c r="F13" s="591"/>
      <c r="G13" s="589"/>
      <c r="H13" s="590"/>
      <c r="I13" s="591"/>
      <c r="J13" s="589"/>
      <c r="K13" s="590"/>
      <c r="L13" s="591"/>
      <c r="M13" s="128"/>
    </row>
    <row r="14" spans="1:13" s="114" customFormat="1" ht="13.5" thickBot="1">
      <c r="A14" s="117"/>
      <c r="B14" s="585"/>
      <c r="C14" s="600"/>
      <c r="D14" s="589"/>
      <c r="E14" s="590"/>
      <c r="F14" s="591"/>
      <c r="G14" s="589"/>
      <c r="H14" s="590"/>
      <c r="I14" s="591"/>
      <c r="J14" s="589"/>
      <c r="K14" s="590"/>
      <c r="L14" s="591"/>
      <c r="M14" s="128"/>
    </row>
    <row r="15" spans="1:13" s="114" customFormat="1" ht="13.5" thickTop="1">
      <c r="A15" s="117"/>
      <c r="B15" s="585"/>
      <c r="C15" s="601" t="s">
        <v>328</v>
      </c>
      <c r="D15" s="602" t="s">
        <v>429</v>
      </c>
      <c r="E15" s="603"/>
      <c r="F15" s="603"/>
      <c r="G15" s="603"/>
      <c r="H15" s="603"/>
      <c r="I15" s="603"/>
      <c r="J15" s="603"/>
      <c r="K15" s="603"/>
      <c r="L15" s="604"/>
      <c r="M15" s="128"/>
    </row>
    <row r="16" spans="1:13" s="114" customFormat="1">
      <c r="A16" s="117"/>
      <c r="B16" s="585"/>
      <c r="C16" s="599"/>
      <c r="D16" s="605"/>
      <c r="E16" s="606"/>
      <c r="F16" s="606"/>
      <c r="G16" s="606"/>
      <c r="H16" s="606"/>
      <c r="I16" s="606"/>
      <c r="J16" s="606"/>
      <c r="K16" s="606"/>
      <c r="L16" s="607"/>
      <c r="M16" s="128"/>
    </row>
    <row r="17" spans="1:13" s="114" customFormat="1" ht="151.5" customHeight="1" thickBot="1">
      <c r="A17" s="117"/>
      <c r="B17" s="585"/>
      <c r="C17" s="617"/>
      <c r="D17" s="608"/>
      <c r="E17" s="609"/>
      <c r="F17" s="609"/>
      <c r="G17" s="609"/>
      <c r="H17" s="609"/>
      <c r="I17" s="609"/>
      <c r="J17" s="609"/>
      <c r="K17" s="609"/>
      <c r="L17" s="610"/>
      <c r="M17" s="128"/>
    </row>
    <row r="18" spans="1:13" s="92" customFormat="1" ht="14.25" thickTop="1" thickBot="1">
      <c r="A18" s="118"/>
      <c r="B18" s="132"/>
      <c r="C18" s="132"/>
      <c r="D18" s="132"/>
      <c r="E18" s="132"/>
      <c r="F18" s="132"/>
      <c r="G18" s="132"/>
      <c r="H18" s="132"/>
      <c r="I18" s="132"/>
      <c r="J18" s="132"/>
      <c r="K18" s="132"/>
      <c r="L18" s="132"/>
      <c r="M18" s="133"/>
    </row>
    <row r="19" spans="1:13" ht="13.5" hidden="1" thickTop="1"/>
  </sheetData>
  <sheetProtection password="CC52" sheet="1" objects="1" scenarios="1" selectLockedCells="1"/>
  <mergeCells count="24">
    <mergeCell ref="B1:M2"/>
    <mergeCell ref="B3:M3"/>
    <mergeCell ref="D5:F5"/>
    <mergeCell ref="J5:L5"/>
    <mergeCell ref="J6:L6"/>
    <mergeCell ref="G5:I5"/>
    <mergeCell ref="D6:F6"/>
    <mergeCell ref="G6:I6"/>
    <mergeCell ref="J7:L8"/>
    <mergeCell ref="C15:C17"/>
    <mergeCell ref="D9:F11"/>
    <mergeCell ref="G9:I11"/>
    <mergeCell ref="D12:F14"/>
    <mergeCell ref="G12:I14"/>
    <mergeCell ref="D7:F8"/>
    <mergeCell ref="G7:I8"/>
    <mergeCell ref="B15:B17"/>
    <mergeCell ref="B9:B11"/>
    <mergeCell ref="B12:B14"/>
    <mergeCell ref="J9:L11"/>
    <mergeCell ref="J12:L14"/>
    <mergeCell ref="C9:C11"/>
    <mergeCell ref="C12:C14"/>
    <mergeCell ref="D15:L1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sheetPr>
    <tabColor theme="3"/>
  </sheetPr>
  <dimension ref="A1:O46"/>
  <sheetViews>
    <sheetView topLeftCell="D22" workbookViewId="0">
      <selection activeCell="D31" sqref="D31:E42"/>
    </sheetView>
  </sheetViews>
  <sheetFormatPr defaultColWidth="0" defaultRowHeight="12.75" zeroHeight="1"/>
  <cols>
    <col min="1" max="1" width="0" style="130" hidden="1" customWidth="1"/>
    <col min="2" max="2" width="2.140625" style="130" customWidth="1"/>
    <col min="3" max="3" width="7.42578125" style="130" customWidth="1"/>
    <col min="4" max="13" width="18.7109375" style="130" customWidth="1"/>
    <col min="14" max="14" width="2.28515625" style="130" customWidth="1"/>
    <col min="15" max="15" width="15.7109375" style="130" hidden="1" customWidth="1"/>
    <col min="16" max="16384" width="9.140625" style="130" hidden="1"/>
  </cols>
  <sheetData>
    <row r="1" spans="2:14" s="92" customFormat="1" ht="13.5" customHeight="1" thickTop="1">
      <c r="B1" s="569" t="s">
        <v>331</v>
      </c>
      <c r="C1" s="570"/>
      <c r="D1" s="570"/>
      <c r="E1" s="570"/>
      <c r="F1" s="570"/>
      <c r="G1" s="570"/>
      <c r="H1" s="570"/>
      <c r="I1" s="570"/>
      <c r="J1" s="570"/>
      <c r="K1" s="570"/>
      <c r="L1" s="570"/>
      <c r="M1" s="570"/>
      <c r="N1" s="571"/>
    </row>
    <row r="2" spans="2:14" s="92" customFormat="1" ht="13.5" customHeight="1">
      <c r="B2" s="572"/>
      <c r="C2" s="573"/>
      <c r="D2" s="573"/>
      <c r="E2" s="573"/>
      <c r="F2" s="573"/>
      <c r="G2" s="573"/>
      <c r="H2" s="573"/>
      <c r="I2" s="573"/>
      <c r="J2" s="573"/>
      <c r="K2" s="573"/>
      <c r="L2" s="573"/>
      <c r="M2" s="573"/>
      <c r="N2" s="574"/>
    </row>
    <row r="3" spans="2:14" s="92" customFormat="1" ht="16.5" customHeight="1">
      <c r="B3" s="639" t="s">
        <v>316</v>
      </c>
      <c r="C3" s="640"/>
      <c r="D3" s="640"/>
      <c r="E3" s="640"/>
      <c r="F3" s="640"/>
      <c r="G3" s="640"/>
      <c r="H3" s="640"/>
      <c r="I3" s="640"/>
      <c r="J3" s="640"/>
      <c r="K3" s="640"/>
      <c r="L3" s="640"/>
      <c r="M3" s="640"/>
      <c r="N3" s="641"/>
    </row>
    <row r="4" spans="2:14" s="92" customFormat="1" ht="6.75" customHeight="1" thickBot="1">
      <c r="B4" s="123"/>
      <c r="C4" s="124"/>
      <c r="D4" s="124"/>
      <c r="E4" s="124"/>
      <c r="F4" s="124"/>
      <c r="G4" s="124"/>
      <c r="H4" s="124"/>
      <c r="I4" s="124"/>
      <c r="J4" s="124"/>
      <c r="K4" s="124"/>
      <c r="L4" s="124"/>
      <c r="M4" s="124"/>
      <c r="N4" s="125"/>
    </row>
    <row r="5" spans="2:14" s="92" customFormat="1" ht="23.25" customHeight="1" thickTop="1" thickBot="1">
      <c r="B5" s="126"/>
      <c r="C5" s="127"/>
      <c r="D5" s="642" t="s">
        <v>371</v>
      </c>
      <c r="E5" s="643"/>
      <c r="F5" s="644" t="s">
        <v>332</v>
      </c>
      <c r="G5" s="643"/>
      <c r="H5" s="644" t="s">
        <v>333</v>
      </c>
      <c r="I5" s="643"/>
      <c r="J5" s="644" t="s">
        <v>339</v>
      </c>
      <c r="K5" s="643"/>
      <c r="L5" s="644" t="s">
        <v>340</v>
      </c>
      <c r="M5" s="643"/>
      <c r="N5" s="128"/>
    </row>
    <row r="6" spans="2:14" s="92" customFormat="1" ht="45" customHeight="1" thickTop="1" thickBot="1">
      <c r="B6" s="126"/>
      <c r="C6" s="129"/>
      <c r="D6" s="645" t="s">
        <v>386</v>
      </c>
      <c r="E6" s="646"/>
      <c r="F6" s="647" t="s">
        <v>336</v>
      </c>
      <c r="G6" s="646"/>
      <c r="H6" s="645" t="s">
        <v>337</v>
      </c>
      <c r="I6" s="645"/>
      <c r="J6" s="648" t="s">
        <v>338</v>
      </c>
      <c r="K6" s="649"/>
      <c r="L6" s="645" t="s">
        <v>341</v>
      </c>
      <c r="M6" s="646"/>
      <c r="N6" s="128"/>
    </row>
    <row r="7" spans="2:14" s="92" customFormat="1" ht="13.5" customHeight="1" thickTop="1">
      <c r="B7" s="126"/>
      <c r="C7" s="653" t="s">
        <v>370</v>
      </c>
      <c r="D7" s="656" t="s">
        <v>447</v>
      </c>
      <c r="E7" s="657"/>
      <c r="F7" s="656" t="s">
        <v>445</v>
      </c>
      <c r="G7" s="658"/>
      <c r="H7" s="657" t="s">
        <v>444</v>
      </c>
      <c r="I7" s="657"/>
      <c r="J7" s="656" t="s">
        <v>443</v>
      </c>
      <c r="K7" s="658"/>
      <c r="L7" s="657" t="s">
        <v>421</v>
      </c>
      <c r="M7" s="658"/>
      <c r="N7" s="128"/>
    </row>
    <row r="8" spans="2:14" s="92" customFormat="1">
      <c r="B8" s="126"/>
      <c r="C8" s="653"/>
      <c r="D8" s="632"/>
      <c r="E8" s="637"/>
      <c r="F8" s="632"/>
      <c r="G8" s="633"/>
      <c r="H8" s="637"/>
      <c r="I8" s="637"/>
      <c r="J8" s="632"/>
      <c r="K8" s="633"/>
      <c r="L8" s="637"/>
      <c r="M8" s="633"/>
      <c r="N8" s="128"/>
    </row>
    <row r="9" spans="2:14" s="92" customFormat="1">
      <c r="B9" s="126"/>
      <c r="C9" s="653"/>
      <c r="D9" s="632"/>
      <c r="E9" s="637"/>
      <c r="F9" s="632"/>
      <c r="G9" s="633"/>
      <c r="H9" s="637"/>
      <c r="I9" s="637"/>
      <c r="J9" s="632"/>
      <c r="K9" s="633"/>
      <c r="L9" s="637"/>
      <c r="M9" s="633"/>
      <c r="N9" s="128"/>
    </row>
    <row r="10" spans="2:14" s="92" customFormat="1">
      <c r="B10" s="126"/>
      <c r="C10" s="653"/>
      <c r="D10" s="632"/>
      <c r="E10" s="637"/>
      <c r="F10" s="632"/>
      <c r="G10" s="633"/>
      <c r="H10" s="637"/>
      <c r="I10" s="637"/>
      <c r="J10" s="632"/>
      <c r="K10" s="633"/>
      <c r="L10" s="637"/>
      <c r="M10" s="633"/>
      <c r="N10" s="128"/>
    </row>
    <row r="11" spans="2:14" s="92" customFormat="1">
      <c r="B11" s="126"/>
      <c r="C11" s="653"/>
      <c r="D11" s="632"/>
      <c r="E11" s="637"/>
      <c r="F11" s="632"/>
      <c r="G11" s="633"/>
      <c r="H11" s="637"/>
      <c r="I11" s="637"/>
      <c r="J11" s="632"/>
      <c r="K11" s="633"/>
      <c r="L11" s="637"/>
      <c r="M11" s="633"/>
      <c r="N11" s="128"/>
    </row>
    <row r="12" spans="2:14" s="92" customFormat="1">
      <c r="B12" s="126"/>
      <c r="C12" s="653"/>
      <c r="D12" s="632"/>
      <c r="E12" s="637"/>
      <c r="F12" s="632"/>
      <c r="G12" s="633"/>
      <c r="H12" s="637"/>
      <c r="I12" s="637"/>
      <c r="J12" s="632"/>
      <c r="K12" s="633"/>
      <c r="L12" s="637"/>
      <c r="M12" s="633"/>
      <c r="N12" s="128"/>
    </row>
    <row r="13" spans="2:14" s="92" customFormat="1">
      <c r="B13" s="126"/>
      <c r="C13" s="653"/>
      <c r="D13" s="632"/>
      <c r="E13" s="637"/>
      <c r="F13" s="632"/>
      <c r="G13" s="633"/>
      <c r="H13" s="637"/>
      <c r="I13" s="637"/>
      <c r="J13" s="632"/>
      <c r="K13" s="633"/>
      <c r="L13" s="637"/>
      <c r="M13" s="633"/>
      <c r="N13" s="128"/>
    </row>
    <row r="14" spans="2:14" s="92" customFormat="1">
      <c r="B14" s="126"/>
      <c r="C14" s="653"/>
      <c r="D14" s="632"/>
      <c r="E14" s="637"/>
      <c r="F14" s="632"/>
      <c r="G14" s="633"/>
      <c r="H14" s="637"/>
      <c r="I14" s="637"/>
      <c r="J14" s="632"/>
      <c r="K14" s="633"/>
      <c r="L14" s="637"/>
      <c r="M14" s="633"/>
      <c r="N14" s="128"/>
    </row>
    <row r="15" spans="2:14" s="92" customFormat="1">
      <c r="B15" s="126"/>
      <c r="C15" s="653"/>
      <c r="D15" s="632"/>
      <c r="E15" s="637"/>
      <c r="F15" s="632"/>
      <c r="G15" s="633"/>
      <c r="H15" s="637"/>
      <c r="I15" s="637"/>
      <c r="J15" s="632"/>
      <c r="K15" s="633"/>
      <c r="L15" s="637"/>
      <c r="M15" s="633"/>
      <c r="N15" s="128"/>
    </row>
    <row r="16" spans="2:14" s="92" customFormat="1">
      <c r="B16" s="126"/>
      <c r="C16" s="653"/>
      <c r="D16" s="632"/>
      <c r="E16" s="637"/>
      <c r="F16" s="632"/>
      <c r="G16" s="633"/>
      <c r="H16" s="637"/>
      <c r="I16" s="637"/>
      <c r="J16" s="632"/>
      <c r="K16" s="633"/>
      <c r="L16" s="637"/>
      <c r="M16" s="633"/>
      <c r="N16" s="128"/>
    </row>
    <row r="17" spans="2:14" s="92" customFormat="1">
      <c r="B17" s="126"/>
      <c r="C17" s="653"/>
      <c r="D17" s="632"/>
      <c r="E17" s="637"/>
      <c r="F17" s="632"/>
      <c r="G17" s="633"/>
      <c r="H17" s="637"/>
      <c r="I17" s="637"/>
      <c r="J17" s="632"/>
      <c r="K17" s="633"/>
      <c r="L17" s="637"/>
      <c r="M17" s="633"/>
      <c r="N17" s="128"/>
    </row>
    <row r="18" spans="2:14" s="92" customFormat="1" ht="99" customHeight="1" thickBot="1">
      <c r="B18" s="126"/>
      <c r="C18" s="654"/>
      <c r="D18" s="634"/>
      <c r="E18" s="638"/>
      <c r="F18" s="634"/>
      <c r="G18" s="635"/>
      <c r="H18" s="638"/>
      <c r="I18" s="638"/>
      <c r="J18" s="634"/>
      <c r="K18" s="635"/>
      <c r="L18" s="638"/>
      <c r="M18" s="635"/>
      <c r="N18" s="128"/>
    </row>
    <row r="19" spans="2:14" s="92" customFormat="1" ht="13.5" thickTop="1">
      <c r="B19" s="126"/>
      <c r="C19" s="655" t="s">
        <v>343</v>
      </c>
      <c r="D19" s="630" t="s">
        <v>449</v>
      </c>
      <c r="E19" s="636"/>
      <c r="F19" s="630" t="s">
        <v>430</v>
      </c>
      <c r="G19" s="631"/>
      <c r="H19" s="636" t="s">
        <v>446</v>
      </c>
      <c r="I19" s="636"/>
      <c r="J19" s="630" t="s">
        <v>422</v>
      </c>
      <c r="K19" s="631"/>
      <c r="L19" s="636" t="s">
        <v>448</v>
      </c>
      <c r="M19" s="631"/>
      <c r="N19" s="128"/>
    </row>
    <row r="20" spans="2:14" s="92" customFormat="1">
      <c r="B20" s="126"/>
      <c r="C20" s="653"/>
      <c r="D20" s="632"/>
      <c r="E20" s="637"/>
      <c r="F20" s="632"/>
      <c r="G20" s="633"/>
      <c r="H20" s="637"/>
      <c r="I20" s="637"/>
      <c r="J20" s="632"/>
      <c r="K20" s="633"/>
      <c r="L20" s="637"/>
      <c r="M20" s="633"/>
      <c r="N20" s="128"/>
    </row>
    <row r="21" spans="2:14" s="92" customFormat="1">
      <c r="B21" s="126"/>
      <c r="C21" s="653"/>
      <c r="D21" s="632"/>
      <c r="E21" s="637"/>
      <c r="F21" s="632"/>
      <c r="G21" s="633"/>
      <c r="H21" s="637"/>
      <c r="I21" s="637"/>
      <c r="J21" s="632"/>
      <c r="K21" s="633"/>
      <c r="L21" s="637"/>
      <c r="M21" s="633"/>
      <c r="N21" s="128"/>
    </row>
    <row r="22" spans="2:14" s="92" customFormat="1">
      <c r="B22" s="126"/>
      <c r="C22" s="653"/>
      <c r="D22" s="632"/>
      <c r="E22" s="637"/>
      <c r="F22" s="632"/>
      <c r="G22" s="633"/>
      <c r="H22" s="637"/>
      <c r="I22" s="637"/>
      <c r="J22" s="632"/>
      <c r="K22" s="633"/>
      <c r="L22" s="637"/>
      <c r="M22" s="633"/>
      <c r="N22" s="128"/>
    </row>
    <row r="23" spans="2:14" s="92" customFormat="1">
      <c r="B23" s="126"/>
      <c r="C23" s="653"/>
      <c r="D23" s="632"/>
      <c r="E23" s="637"/>
      <c r="F23" s="632"/>
      <c r="G23" s="633"/>
      <c r="H23" s="637"/>
      <c r="I23" s="637"/>
      <c r="J23" s="632"/>
      <c r="K23" s="633"/>
      <c r="L23" s="637"/>
      <c r="M23" s="633"/>
      <c r="N23" s="128"/>
    </row>
    <row r="24" spans="2:14" s="92" customFormat="1">
      <c r="B24" s="126"/>
      <c r="C24" s="653"/>
      <c r="D24" s="632"/>
      <c r="E24" s="637"/>
      <c r="F24" s="632"/>
      <c r="G24" s="633"/>
      <c r="H24" s="637"/>
      <c r="I24" s="637"/>
      <c r="J24" s="632"/>
      <c r="K24" s="633"/>
      <c r="L24" s="637"/>
      <c r="M24" s="633"/>
      <c r="N24" s="128"/>
    </row>
    <row r="25" spans="2:14" s="92" customFormat="1">
      <c r="B25" s="126"/>
      <c r="C25" s="653"/>
      <c r="D25" s="632"/>
      <c r="E25" s="637"/>
      <c r="F25" s="632"/>
      <c r="G25" s="633"/>
      <c r="H25" s="637"/>
      <c r="I25" s="637"/>
      <c r="J25" s="632"/>
      <c r="K25" s="633"/>
      <c r="L25" s="637"/>
      <c r="M25" s="633"/>
      <c r="N25" s="128"/>
    </row>
    <row r="26" spans="2:14" s="92" customFormat="1">
      <c r="B26" s="126"/>
      <c r="C26" s="653"/>
      <c r="D26" s="632"/>
      <c r="E26" s="637"/>
      <c r="F26" s="632"/>
      <c r="G26" s="633"/>
      <c r="H26" s="637"/>
      <c r="I26" s="637"/>
      <c r="J26" s="632"/>
      <c r="K26" s="633"/>
      <c r="L26" s="637"/>
      <c r="M26" s="633"/>
      <c r="N26" s="128"/>
    </row>
    <row r="27" spans="2:14" s="92" customFormat="1">
      <c r="B27" s="126"/>
      <c r="C27" s="653"/>
      <c r="D27" s="632"/>
      <c r="E27" s="637"/>
      <c r="F27" s="632"/>
      <c r="G27" s="633"/>
      <c r="H27" s="637"/>
      <c r="I27" s="637"/>
      <c r="J27" s="632"/>
      <c r="K27" s="633"/>
      <c r="L27" s="637"/>
      <c r="M27" s="633"/>
      <c r="N27" s="128"/>
    </row>
    <row r="28" spans="2:14" s="92" customFormat="1">
      <c r="B28" s="126"/>
      <c r="C28" s="653"/>
      <c r="D28" s="632"/>
      <c r="E28" s="637"/>
      <c r="F28" s="632"/>
      <c r="G28" s="633"/>
      <c r="H28" s="637"/>
      <c r="I28" s="637"/>
      <c r="J28" s="632"/>
      <c r="K28" s="633"/>
      <c r="L28" s="637"/>
      <c r="M28" s="633"/>
      <c r="N28" s="128"/>
    </row>
    <row r="29" spans="2:14" s="92" customFormat="1">
      <c r="B29" s="126"/>
      <c r="C29" s="653"/>
      <c r="D29" s="632"/>
      <c r="E29" s="637"/>
      <c r="F29" s="632"/>
      <c r="G29" s="633"/>
      <c r="H29" s="637"/>
      <c r="I29" s="637"/>
      <c r="J29" s="632"/>
      <c r="K29" s="633"/>
      <c r="L29" s="637"/>
      <c r="M29" s="633"/>
      <c r="N29" s="128"/>
    </row>
    <row r="30" spans="2:14" s="92" customFormat="1" ht="49.5" customHeight="1" thickBot="1">
      <c r="B30" s="126"/>
      <c r="C30" s="654"/>
      <c r="D30" s="634"/>
      <c r="E30" s="638"/>
      <c r="F30" s="634"/>
      <c r="G30" s="635"/>
      <c r="H30" s="638"/>
      <c r="I30" s="638"/>
      <c r="J30" s="634"/>
      <c r="K30" s="635"/>
      <c r="L30" s="638"/>
      <c r="M30" s="635"/>
      <c r="N30" s="128"/>
    </row>
    <row r="31" spans="2:14" s="92" customFormat="1" ht="12.75" customHeight="1" thickTop="1">
      <c r="B31" s="126"/>
      <c r="C31" s="655" t="s">
        <v>253</v>
      </c>
      <c r="D31" s="632" t="s">
        <v>453</v>
      </c>
      <c r="E31" s="637"/>
      <c r="F31" s="632" t="s">
        <v>452</v>
      </c>
      <c r="G31" s="633"/>
      <c r="H31" s="637" t="s">
        <v>451</v>
      </c>
      <c r="I31" s="637"/>
      <c r="J31" s="632" t="s">
        <v>426</v>
      </c>
      <c r="K31" s="633"/>
      <c r="L31" s="637" t="s">
        <v>450</v>
      </c>
      <c r="M31" s="633"/>
      <c r="N31" s="128"/>
    </row>
    <row r="32" spans="2:14" s="92" customFormat="1" ht="12.75" customHeight="1">
      <c r="B32" s="126"/>
      <c r="C32" s="653"/>
      <c r="D32" s="632"/>
      <c r="E32" s="637"/>
      <c r="F32" s="632"/>
      <c r="G32" s="633"/>
      <c r="H32" s="637"/>
      <c r="I32" s="637"/>
      <c r="J32" s="632"/>
      <c r="K32" s="633"/>
      <c r="L32" s="637"/>
      <c r="M32" s="633"/>
      <c r="N32" s="128"/>
    </row>
    <row r="33" spans="2:14" s="92" customFormat="1" ht="12.75" customHeight="1">
      <c r="B33" s="126"/>
      <c r="C33" s="653"/>
      <c r="D33" s="632"/>
      <c r="E33" s="637"/>
      <c r="F33" s="632"/>
      <c r="G33" s="633"/>
      <c r="H33" s="637"/>
      <c r="I33" s="637"/>
      <c r="J33" s="632"/>
      <c r="K33" s="633"/>
      <c r="L33" s="637"/>
      <c r="M33" s="633"/>
      <c r="N33" s="128"/>
    </row>
    <row r="34" spans="2:14" s="92" customFormat="1" ht="12.75" customHeight="1">
      <c r="B34" s="126"/>
      <c r="C34" s="653"/>
      <c r="D34" s="632"/>
      <c r="E34" s="637"/>
      <c r="F34" s="632"/>
      <c r="G34" s="633"/>
      <c r="H34" s="637"/>
      <c r="I34" s="637"/>
      <c r="J34" s="632"/>
      <c r="K34" s="633"/>
      <c r="L34" s="637"/>
      <c r="M34" s="633"/>
      <c r="N34" s="128"/>
    </row>
    <row r="35" spans="2:14" s="92" customFormat="1">
      <c r="B35" s="126"/>
      <c r="C35" s="653"/>
      <c r="D35" s="632"/>
      <c r="E35" s="637"/>
      <c r="F35" s="632"/>
      <c r="G35" s="633"/>
      <c r="H35" s="637"/>
      <c r="I35" s="637"/>
      <c r="J35" s="632"/>
      <c r="K35" s="633"/>
      <c r="L35" s="637"/>
      <c r="M35" s="633"/>
      <c r="N35" s="128"/>
    </row>
    <row r="36" spans="2:14" s="92" customFormat="1">
      <c r="B36" s="126"/>
      <c r="C36" s="653"/>
      <c r="D36" s="632"/>
      <c r="E36" s="637"/>
      <c r="F36" s="632"/>
      <c r="G36" s="633"/>
      <c r="H36" s="637"/>
      <c r="I36" s="637"/>
      <c r="J36" s="632"/>
      <c r="K36" s="633"/>
      <c r="L36" s="637"/>
      <c r="M36" s="633"/>
      <c r="N36" s="128"/>
    </row>
    <row r="37" spans="2:14" s="92" customFormat="1">
      <c r="B37" s="126"/>
      <c r="C37" s="653"/>
      <c r="D37" s="632"/>
      <c r="E37" s="637"/>
      <c r="F37" s="632"/>
      <c r="G37" s="633"/>
      <c r="H37" s="637"/>
      <c r="I37" s="637"/>
      <c r="J37" s="632"/>
      <c r="K37" s="633"/>
      <c r="L37" s="637"/>
      <c r="M37" s="633"/>
      <c r="N37" s="128"/>
    </row>
    <row r="38" spans="2:14" s="92" customFormat="1">
      <c r="B38" s="126"/>
      <c r="C38" s="653"/>
      <c r="D38" s="632"/>
      <c r="E38" s="637"/>
      <c r="F38" s="632"/>
      <c r="G38" s="633"/>
      <c r="H38" s="637"/>
      <c r="I38" s="637"/>
      <c r="J38" s="632"/>
      <c r="K38" s="633"/>
      <c r="L38" s="637"/>
      <c r="M38" s="633"/>
      <c r="N38" s="128"/>
    </row>
    <row r="39" spans="2:14" s="92" customFormat="1">
      <c r="B39" s="126"/>
      <c r="C39" s="653"/>
      <c r="D39" s="632"/>
      <c r="E39" s="637"/>
      <c r="F39" s="632"/>
      <c r="G39" s="633"/>
      <c r="H39" s="637"/>
      <c r="I39" s="637"/>
      <c r="J39" s="632"/>
      <c r="K39" s="633"/>
      <c r="L39" s="637"/>
      <c r="M39" s="633"/>
      <c r="N39" s="128"/>
    </row>
    <row r="40" spans="2:14" s="92" customFormat="1">
      <c r="B40" s="126"/>
      <c r="C40" s="653"/>
      <c r="D40" s="632"/>
      <c r="E40" s="637"/>
      <c r="F40" s="632"/>
      <c r="G40" s="633"/>
      <c r="H40" s="637"/>
      <c r="I40" s="637"/>
      <c r="J40" s="632"/>
      <c r="K40" s="633"/>
      <c r="L40" s="637"/>
      <c r="M40" s="633"/>
      <c r="N40" s="128"/>
    </row>
    <row r="41" spans="2:14" s="92" customFormat="1">
      <c r="B41" s="126"/>
      <c r="C41" s="653"/>
      <c r="D41" s="632"/>
      <c r="E41" s="637"/>
      <c r="F41" s="632"/>
      <c r="G41" s="633"/>
      <c r="H41" s="637"/>
      <c r="I41" s="637"/>
      <c r="J41" s="632"/>
      <c r="K41" s="633"/>
      <c r="L41" s="637"/>
      <c r="M41" s="633"/>
      <c r="N41" s="128"/>
    </row>
    <row r="42" spans="2:14" s="92" customFormat="1" ht="36" customHeight="1" thickBot="1">
      <c r="B42" s="126"/>
      <c r="C42" s="654"/>
      <c r="D42" s="651"/>
      <c r="E42" s="650"/>
      <c r="F42" s="651"/>
      <c r="G42" s="652"/>
      <c r="H42" s="650"/>
      <c r="I42" s="650"/>
      <c r="J42" s="651"/>
      <c r="K42" s="652"/>
      <c r="L42" s="650"/>
      <c r="M42" s="652"/>
      <c r="N42" s="128"/>
    </row>
    <row r="43" spans="2:14" s="92" customFormat="1" ht="8.25" customHeight="1" thickTop="1" thickBot="1">
      <c r="B43" s="131"/>
      <c r="C43" s="132"/>
      <c r="D43" s="132"/>
      <c r="E43" s="132"/>
      <c r="F43" s="132"/>
      <c r="G43" s="132"/>
      <c r="H43" s="132"/>
      <c r="I43" s="132"/>
      <c r="J43" s="132"/>
      <c r="K43" s="132"/>
      <c r="L43" s="132"/>
      <c r="M43" s="132"/>
      <c r="N43" s="133"/>
    </row>
    <row r="44" spans="2:14" ht="13.5" hidden="1" thickTop="1"/>
    <row r="45" spans="2:14" hidden="1"/>
    <row r="46" spans="2:14" hidden="1"/>
  </sheetData>
  <sheetProtection password="CC52" sheet="1" objects="1" scenarios="1" selectLockedCells="1"/>
  <mergeCells count="30">
    <mergeCell ref="H31:I42"/>
    <mergeCell ref="J31:K42"/>
    <mergeCell ref="L31:M42"/>
    <mergeCell ref="C7:C18"/>
    <mergeCell ref="C19:C30"/>
    <mergeCell ref="C31:C42"/>
    <mergeCell ref="D7:E18"/>
    <mergeCell ref="F7:G18"/>
    <mergeCell ref="D31:E42"/>
    <mergeCell ref="F31:G42"/>
    <mergeCell ref="D19:E30"/>
    <mergeCell ref="F19:G30"/>
    <mergeCell ref="H7:I18"/>
    <mergeCell ref="J7:K18"/>
    <mergeCell ref="L7:M18"/>
    <mergeCell ref="H19:I30"/>
    <mergeCell ref="J19:K30"/>
    <mergeCell ref="L19:M30"/>
    <mergeCell ref="B1:N2"/>
    <mergeCell ref="B3:N3"/>
    <mergeCell ref="D5:E5"/>
    <mergeCell ref="F5:G5"/>
    <mergeCell ref="H5:I5"/>
    <mergeCell ref="J5:K5"/>
    <mergeCell ref="L5:M5"/>
    <mergeCell ref="D6:E6"/>
    <mergeCell ref="F6:G6"/>
    <mergeCell ref="H6:I6"/>
    <mergeCell ref="J6:K6"/>
    <mergeCell ref="L6:M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tabColor theme="3"/>
  </sheetPr>
  <dimension ref="A1:O46"/>
  <sheetViews>
    <sheetView topLeftCell="B16" workbookViewId="0">
      <selection activeCell="L31" sqref="L31:M42"/>
    </sheetView>
  </sheetViews>
  <sheetFormatPr defaultColWidth="0" defaultRowHeight="12.75" customHeight="1" zeroHeight="1"/>
  <cols>
    <col min="1" max="1" width="0" style="130" hidden="1" customWidth="1"/>
    <col min="2" max="2" width="2.140625" style="130" customWidth="1"/>
    <col min="3" max="3" width="7.42578125" style="130" customWidth="1"/>
    <col min="4" max="13" width="18.7109375" style="130" customWidth="1"/>
    <col min="14" max="14" width="2.28515625" style="130" customWidth="1"/>
    <col min="15" max="15" width="15.7109375" style="130" hidden="1" customWidth="1"/>
    <col min="16" max="16384" width="9.140625" style="130" hidden="1"/>
  </cols>
  <sheetData>
    <row r="1" spans="2:14" s="92" customFormat="1" ht="13.5" customHeight="1" thickTop="1">
      <c r="B1" s="569" t="s">
        <v>342</v>
      </c>
      <c r="C1" s="570"/>
      <c r="D1" s="570"/>
      <c r="E1" s="570"/>
      <c r="F1" s="570"/>
      <c r="G1" s="570"/>
      <c r="H1" s="570"/>
      <c r="I1" s="570"/>
      <c r="J1" s="570"/>
      <c r="K1" s="570"/>
      <c r="L1" s="570"/>
      <c r="M1" s="570"/>
      <c r="N1" s="571"/>
    </row>
    <row r="2" spans="2:14" s="92" customFormat="1" ht="13.5" customHeight="1">
      <c r="B2" s="572"/>
      <c r="C2" s="573"/>
      <c r="D2" s="573"/>
      <c r="E2" s="573"/>
      <c r="F2" s="573"/>
      <c r="G2" s="573"/>
      <c r="H2" s="573"/>
      <c r="I2" s="573"/>
      <c r="J2" s="573"/>
      <c r="K2" s="573"/>
      <c r="L2" s="573"/>
      <c r="M2" s="573"/>
      <c r="N2" s="574"/>
    </row>
    <row r="3" spans="2:14" s="92" customFormat="1" ht="16.5" customHeight="1">
      <c r="B3" s="639" t="s">
        <v>316</v>
      </c>
      <c r="C3" s="640"/>
      <c r="D3" s="640"/>
      <c r="E3" s="640"/>
      <c r="F3" s="640"/>
      <c r="G3" s="640"/>
      <c r="H3" s="640"/>
      <c r="I3" s="640"/>
      <c r="J3" s="640"/>
      <c r="K3" s="640"/>
      <c r="L3" s="640"/>
      <c r="M3" s="640"/>
      <c r="N3" s="641"/>
    </row>
    <row r="4" spans="2:14" s="92" customFormat="1" ht="6.75" customHeight="1" thickBot="1">
      <c r="B4" s="123"/>
      <c r="C4" s="124"/>
      <c r="D4" s="124"/>
      <c r="E4" s="124"/>
      <c r="F4" s="124"/>
      <c r="G4" s="124"/>
      <c r="H4" s="124"/>
      <c r="I4" s="124"/>
      <c r="J4" s="124"/>
      <c r="K4" s="124"/>
      <c r="L4" s="124"/>
      <c r="M4" s="124"/>
      <c r="N4" s="125"/>
    </row>
    <row r="5" spans="2:14" s="92" customFormat="1" ht="45.75" customHeight="1" thickTop="1" thickBot="1">
      <c r="B5" s="126"/>
      <c r="C5" s="127"/>
      <c r="D5" s="642" t="s">
        <v>372</v>
      </c>
      <c r="E5" s="643"/>
      <c r="F5" s="644" t="s">
        <v>332</v>
      </c>
      <c r="G5" s="643"/>
      <c r="H5" s="644" t="s">
        <v>333</v>
      </c>
      <c r="I5" s="643"/>
      <c r="J5" s="644" t="s">
        <v>334</v>
      </c>
      <c r="K5" s="643"/>
      <c r="L5" s="644" t="s">
        <v>335</v>
      </c>
      <c r="M5" s="643"/>
      <c r="N5" s="128"/>
    </row>
    <row r="6" spans="2:14" s="92" customFormat="1" ht="44.25" customHeight="1" thickTop="1" thickBot="1">
      <c r="B6" s="126"/>
      <c r="C6" s="129"/>
      <c r="D6" s="661" t="s">
        <v>386</v>
      </c>
      <c r="E6" s="662"/>
      <c r="F6" s="663" t="s">
        <v>336</v>
      </c>
      <c r="G6" s="662"/>
      <c r="H6" s="661" t="s">
        <v>337</v>
      </c>
      <c r="I6" s="661"/>
      <c r="J6" s="659" t="s">
        <v>344</v>
      </c>
      <c r="K6" s="660"/>
      <c r="L6" s="661" t="s">
        <v>345</v>
      </c>
      <c r="M6" s="662"/>
      <c r="N6" s="128"/>
    </row>
    <row r="7" spans="2:14" s="92" customFormat="1" ht="13.5" customHeight="1" thickTop="1">
      <c r="B7" s="115"/>
      <c r="C7" s="665" t="s">
        <v>370</v>
      </c>
      <c r="D7" s="656" t="s">
        <v>431</v>
      </c>
      <c r="E7" s="657"/>
      <c r="F7" s="656" t="s">
        <v>432</v>
      </c>
      <c r="G7" s="658"/>
      <c r="H7" s="657" t="s">
        <v>456</v>
      </c>
      <c r="I7" s="657"/>
      <c r="J7" s="656" t="s">
        <v>455</v>
      </c>
      <c r="K7" s="658"/>
      <c r="L7" s="657" t="s">
        <v>454</v>
      </c>
      <c r="M7" s="658"/>
      <c r="N7" s="113"/>
    </row>
    <row r="8" spans="2:14" s="92" customFormat="1">
      <c r="B8" s="115"/>
      <c r="C8" s="665"/>
      <c r="D8" s="632"/>
      <c r="E8" s="637"/>
      <c r="F8" s="632"/>
      <c r="G8" s="633"/>
      <c r="H8" s="637"/>
      <c r="I8" s="637"/>
      <c r="J8" s="632"/>
      <c r="K8" s="633"/>
      <c r="L8" s="637"/>
      <c r="M8" s="633"/>
      <c r="N8" s="113"/>
    </row>
    <row r="9" spans="2:14" s="92" customFormat="1">
      <c r="B9" s="115"/>
      <c r="C9" s="665"/>
      <c r="D9" s="632"/>
      <c r="E9" s="637"/>
      <c r="F9" s="632"/>
      <c r="G9" s="633"/>
      <c r="H9" s="637"/>
      <c r="I9" s="637"/>
      <c r="J9" s="632"/>
      <c r="K9" s="633"/>
      <c r="L9" s="637"/>
      <c r="M9" s="633"/>
      <c r="N9" s="113"/>
    </row>
    <row r="10" spans="2:14" s="92" customFormat="1">
      <c r="B10" s="115"/>
      <c r="C10" s="665"/>
      <c r="D10" s="632"/>
      <c r="E10" s="637"/>
      <c r="F10" s="632"/>
      <c r="G10" s="633"/>
      <c r="H10" s="637"/>
      <c r="I10" s="637"/>
      <c r="J10" s="632"/>
      <c r="K10" s="633"/>
      <c r="L10" s="637"/>
      <c r="M10" s="633"/>
      <c r="N10" s="113"/>
    </row>
    <row r="11" spans="2:14" s="92" customFormat="1">
      <c r="B11" s="115"/>
      <c r="C11" s="665"/>
      <c r="D11" s="632"/>
      <c r="E11" s="637"/>
      <c r="F11" s="632"/>
      <c r="G11" s="633"/>
      <c r="H11" s="637"/>
      <c r="I11" s="637"/>
      <c r="J11" s="632"/>
      <c r="K11" s="633"/>
      <c r="L11" s="637"/>
      <c r="M11" s="633"/>
      <c r="N11" s="113"/>
    </row>
    <row r="12" spans="2:14" s="92" customFormat="1">
      <c r="B12" s="115"/>
      <c r="C12" s="665"/>
      <c r="D12" s="632"/>
      <c r="E12" s="637"/>
      <c r="F12" s="632"/>
      <c r="G12" s="633"/>
      <c r="H12" s="637"/>
      <c r="I12" s="637"/>
      <c r="J12" s="632"/>
      <c r="K12" s="633"/>
      <c r="L12" s="637"/>
      <c r="M12" s="633"/>
      <c r="N12" s="113"/>
    </row>
    <row r="13" spans="2:14" s="92" customFormat="1">
      <c r="B13" s="115"/>
      <c r="C13" s="665"/>
      <c r="D13" s="632"/>
      <c r="E13" s="637"/>
      <c r="F13" s="632"/>
      <c r="G13" s="633"/>
      <c r="H13" s="637"/>
      <c r="I13" s="637"/>
      <c r="J13" s="632"/>
      <c r="K13" s="633"/>
      <c r="L13" s="637"/>
      <c r="M13" s="633"/>
      <c r="N13" s="113"/>
    </row>
    <row r="14" spans="2:14" s="92" customFormat="1">
      <c r="B14" s="115"/>
      <c r="C14" s="665"/>
      <c r="D14" s="632"/>
      <c r="E14" s="637"/>
      <c r="F14" s="632"/>
      <c r="G14" s="633"/>
      <c r="H14" s="637"/>
      <c r="I14" s="637"/>
      <c r="J14" s="632"/>
      <c r="K14" s="633"/>
      <c r="L14" s="637"/>
      <c r="M14" s="633"/>
      <c r="N14" s="113"/>
    </row>
    <row r="15" spans="2:14" s="92" customFormat="1">
      <c r="B15" s="115"/>
      <c r="C15" s="665"/>
      <c r="D15" s="632"/>
      <c r="E15" s="637"/>
      <c r="F15" s="632"/>
      <c r="G15" s="633"/>
      <c r="H15" s="637"/>
      <c r="I15" s="637"/>
      <c r="J15" s="632"/>
      <c r="K15" s="633"/>
      <c r="L15" s="637"/>
      <c r="M15" s="633"/>
      <c r="N15" s="113"/>
    </row>
    <row r="16" spans="2:14" s="92" customFormat="1">
      <c r="B16" s="115"/>
      <c r="C16" s="665"/>
      <c r="D16" s="632"/>
      <c r="E16" s="637"/>
      <c r="F16" s="632"/>
      <c r="G16" s="633"/>
      <c r="H16" s="637"/>
      <c r="I16" s="637"/>
      <c r="J16" s="632"/>
      <c r="K16" s="633"/>
      <c r="L16" s="637"/>
      <c r="M16" s="633"/>
      <c r="N16" s="113"/>
    </row>
    <row r="17" spans="2:14" s="92" customFormat="1">
      <c r="B17" s="115"/>
      <c r="C17" s="665"/>
      <c r="D17" s="632"/>
      <c r="E17" s="637"/>
      <c r="F17" s="632"/>
      <c r="G17" s="633"/>
      <c r="H17" s="637"/>
      <c r="I17" s="637"/>
      <c r="J17" s="632"/>
      <c r="K17" s="633"/>
      <c r="L17" s="637"/>
      <c r="M17" s="633"/>
      <c r="N17" s="113"/>
    </row>
    <row r="18" spans="2:14" s="92" customFormat="1" ht="24" customHeight="1" thickBot="1">
      <c r="B18" s="115"/>
      <c r="C18" s="666"/>
      <c r="D18" s="634"/>
      <c r="E18" s="638"/>
      <c r="F18" s="634"/>
      <c r="G18" s="635"/>
      <c r="H18" s="638"/>
      <c r="I18" s="638"/>
      <c r="J18" s="634"/>
      <c r="K18" s="635"/>
      <c r="L18" s="638"/>
      <c r="M18" s="635"/>
      <c r="N18" s="113"/>
    </row>
    <row r="19" spans="2:14" s="92" customFormat="1" ht="13.5" thickTop="1">
      <c r="B19" s="115"/>
      <c r="C19" s="664" t="s">
        <v>343</v>
      </c>
      <c r="D19" s="630" t="s">
        <v>428</v>
      </c>
      <c r="E19" s="636"/>
      <c r="F19" s="630" t="s">
        <v>427</v>
      </c>
      <c r="G19" s="631"/>
      <c r="H19" s="636" t="s">
        <v>433</v>
      </c>
      <c r="I19" s="636"/>
      <c r="J19" s="630" t="s">
        <v>425</v>
      </c>
      <c r="K19" s="631"/>
      <c r="L19" s="636" t="s">
        <v>434</v>
      </c>
      <c r="M19" s="631"/>
      <c r="N19" s="113"/>
    </row>
    <row r="20" spans="2:14" s="92" customFormat="1">
      <c r="B20" s="115"/>
      <c r="C20" s="665"/>
      <c r="D20" s="632"/>
      <c r="E20" s="637"/>
      <c r="F20" s="632"/>
      <c r="G20" s="633"/>
      <c r="H20" s="637"/>
      <c r="I20" s="637"/>
      <c r="J20" s="632"/>
      <c r="K20" s="633"/>
      <c r="L20" s="637"/>
      <c r="M20" s="633"/>
      <c r="N20" s="113"/>
    </row>
    <row r="21" spans="2:14" s="92" customFormat="1">
      <c r="B21" s="115"/>
      <c r="C21" s="665"/>
      <c r="D21" s="632"/>
      <c r="E21" s="637"/>
      <c r="F21" s="632"/>
      <c r="G21" s="633"/>
      <c r="H21" s="637"/>
      <c r="I21" s="637"/>
      <c r="J21" s="632"/>
      <c r="K21" s="633"/>
      <c r="L21" s="637"/>
      <c r="M21" s="633"/>
      <c r="N21" s="113"/>
    </row>
    <row r="22" spans="2:14" s="92" customFormat="1">
      <c r="B22" s="115"/>
      <c r="C22" s="665"/>
      <c r="D22" s="632"/>
      <c r="E22" s="637"/>
      <c r="F22" s="632"/>
      <c r="G22" s="633"/>
      <c r="H22" s="637"/>
      <c r="I22" s="637"/>
      <c r="J22" s="632"/>
      <c r="K22" s="633"/>
      <c r="L22" s="637"/>
      <c r="M22" s="633"/>
      <c r="N22" s="113"/>
    </row>
    <row r="23" spans="2:14" s="92" customFormat="1">
      <c r="B23" s="115"/>
      <c r="C23" s="665"/>
      <c r="D23" s="632"/>
      <c r="E23" s="637"/>
      <c r="F23" s="632"/>
      <c r="G23" s="633"/>
      <c r="H23" s="637"/>
      <c r="I23" s="637"/>
      <c r="J23" s="632"/>
      <c r="K23" s="633"/>
      <c r="L23" s="637"/>
      <c r="M23" s="633"/>
      <c r="N23" s="113"/>
    </row>
    <row r="24" spans="2:14" s="92" customFormat="1">
      <c r="B24" s="115"/>
      <c r="C24" s="665"/>
      <c r="D24" s="632"/>
      <c r="E24" s="637"/>
      <c r="F24" s="632"/>
      <c r="G24" s="633"/>
      <c r="H24" s="637"/>
      <c r="I24" s="637"/>
      <c r="J24" s="632"/>
      <c r="K24" s="633"/>
      <c r="L24" s="637"/>
      <c r="M24" s="633"/>
      <c r="N24" s="113"/>
    </row>
    <row r="25" spans="2:14" s="92" customFormat="1">
      <c r="B25" s="115"/>
      <c r="C25" s="665"/>
      <c r="D25" s="632"/>
      <c r="E25" s="637"/>
      <c r="F25" s="632"/>
      <c r="G25" s="633"/>
      <c r="H25" s="637"/>
      <c r="I25" s="637"/>
      <c r="J25" s="632"/>
      <c r="K25" s="633"/>
      <c r="L25" s="637"/>
      <c r="M25" s="633"/>
      <c r="N25" s="113"/>
    </row>
    <row r="26" spans="2:14" s="92" customFormat="1">
      <c r="B26" s="115"/>
      <c r="C26" s="665"/>
      <c r="D26" s="632"/>
      <c r="E26" s="637"/>
      <c r="F26" s="632"/>
      <c r="G26" s="633"/>
      <c r="H26" s="637"/>
      <c r="I26" s="637"/>
      <c r="J26" s="632"/>
      <c r="K26" s="633"/>
      <c r="L26" s="637"/>
      <c r="M26" s="633"/>
      <c r="N26" s="113"/>
    </row>
    <row r="27" spans="2:14" s="92" customFormat="1">
      <c r="B27" s="115"/>
      <c r="C27" s="665"/>
      <c r="D27" s="632"/>
      <c r="E27" s="637"/>
      <c r="F27" s="632"/>
      <c r="G27" s="633"/>
      <c r="H27" s="637"/>
      <c r="I27" s="637"/>
      <c r="J27" s="632"/>
      <c r="K27" s="633"/>
      <c r="L27" s="637"/>
      <c r="M27" s="633"/>
      <c r="N27" s="113"/>
    </row>
    <row r="28" spans="2:14" s="92" customFormat="1">
      <c r="B28" s="115"/>
      <c r="C28" s="665"/>
      <c r="D28" s="632"/>
      <c r="E28" s="637"/>
      <c r="F28" s="632"/>
      <c r="G28" s="633"/>
      <c r="H28" s="637"/>
      <c r="I28" s="637"/>
      <c r="J28" s="632"/>
      <c r="K28" s="633"/>
      <c r="L28" s="637"/>
      <c r="M28" s="633"/>
      <c r="N28" s="113"/>
    </row>
    <row r="29" spans="2:14" s="92" customFormat="1">
      <c r="B29" s="115"/>
      <c r="C29" s="665"/>
      <c r="D29" s="632"/>
      <c r="E29" s="637"/>
      <c r="F29" s="632"/>
      <c r="G29" s="633"/>
      <c r="H29" s="637"/>
      <c r="I29" s="637"/>
      <c r="J29" s="632"/>
      <c r="K29" s="633"/>
      <c r="L29" s="637"/>
      <c r="M29" s="633"/>
      <c r="N29" s="113"/>
    </row>
    <row r="30" spans="2:14" s="92" customFormat="1" ht="57" customHeight="1" thickBot="1">
      <c r="B30" s="115"/>
      <c r="C30" s="666"/>
      <c r="D30" s="634"/>
      <c r="E30" s="638"/>
      <c r="F30" s="634"/>
      <c r="G30" s="635"/>
      <c r="H30" s="638"/>
      <c r="I30" s="638"/>
      <c r="J30" s="634"/>
      <c r="K30" s="635"/>
      <c r="L30" s="638"/>
      <c r="M30" s="635"/>
      <c r="N30" s="113"/>
    </row>
    <row r="31" spans="2:14" s="92" customFormat="1" ht="12.75" customHeight="1" thickTop="1">
      <c r="B31" s="115"/>
      <c r="C31" s="664" t="s">
        <v>253</v>
      </c>
      <c r="D31" s="632" t="s">
        <v>435</v>
      </c>
      <c r="E31" s="637"/>
      <c r="F31" s="632" t="s">
        <v>436</v>
      </c>
      <c r="G31" s="633"/>
      <c r="H31" s="637" t="s">
        <v>437</v>
      </c>
      <c r="I31" s="637"/>
      <c r="J31" s="632" t="s">
        <v>438</v>
      </c>
      <c r="K31" s="633"/>
      <c r="L31" s="637" t="s">
        <v>457</v>
      </c>
      <c r="M31" s="633"/>
      <c r="N31" s="113"/>
    </row>
    <row r="32" spans="2:14" s="92" customFormat="1" ht="12.75" customHeight="1">
      <c r="B32" s="115"/>
      <c r="C32" s="665"/>
      <c r="D32" s="632"/>
      <c r="E32" s="637"/>
      <c r="F32" s="632"/>
      <c r="G32" s="633"/>
      <c r="H32" s="637"/>
      <c r="I32" s="637"/>
      <c r="J32" s="632"/>
      <c r="K32" s="633"/>
      <c r="L32" s="637"/>
      <c r="M32" s="633"/>
      <c r="N32" s="113"/>
    </row>
    <row r="33" spans="2:14" s="92" customFormat="1" ht="12.75" customHeight="1">
      <c r="B33" s="115"/>
      <c r="C33" s="665"/>
      <c r="D33" s="632"/>
      <c r="E33" s="637"/>
      <c r="F33" s="632"/>
      <c r="G33" s="633"/>
      <c r="H33" s="637"/>
      <c r="I33" s="637"/>
      <c r="J33" s="632"/>
      <c r="K33" s="633"/>
      <c r="L33" s="637"/>
      <c r="M33" s="633"/>
      <c r="N33" s="113"/>
    </row>
    <row r="34" spans="2:14" s="92" customFormat="1" ht="12.75" customHeight="1">
      <c r="B34" s="115"/>
      <c r="C34" s="665"/>
      <c r="D34" s="632"/>
      <c r="E34" s="637"/>
      <c r="F34" s="632"/>
      <c r="G34" s="633"/>
      <c r="H34" s="637"/>
      <c r="I34" s="637"/>
      <c r="J34" s="632"/>
      <c r="K34" s="633"/>
      <c r="L34" s="637"/>
      <c r="M34" s="633"/>
      <c r="N34" s="113"/>
    </row>
    <row r="35" spans="2:14" s="92" customFormat="1">
      <c r="B35" s="115"/>
      <c r="C35" s="665"/>
      <c r="D35" s="632"/>
      <c r="E35" s="637"/>
      <c r="F35" s="632"/>
      <c r="G35" s="633"/>
      <c r="H35" s="637"/>
      <c r="I35" s="637"/>
      <c r="J35" s="632"/>
      <c r="K35" s="633"/>
      <c r="L35" s="637"/>
      <c r="M35" s="633"/>
      <c r="N35" s="113"/>
    </row>
    <row r="36" spans="2:14" s="92" customFormat="1">
      <c r="B36" s="115"/>
      <c r="C36" s="665"/>
      <c r="D36" s="632"/>
      <c r="E36" s="637"/>
      <c r="F36" s="632"/>
      <c r="G36" s="633"/>
      <c r="H36" s="637"/>
      <c r="I36" s="637"/>
      <c r="J36" s="632"/>
      <c r="K36" s="633"/>
      <c r="L36" s="637"/>
      <c r="M36" s="633"/>
      <c r="N36" s="113"/>
    </row>
    <row r="37" spans="2:14" s="92" customFormat="1">
      <c r="B37" s="115"/>
      <c r="C37" s="665"/>
      <c r="D37" s="632"/>
      <c r="E37" s="637"/>
      <c r="F37" s="632"/>
      <c r="G37" s="633"/>
      <c r="H37" s="637"/>
      <c r="I37" s="637"/>
      <c r="J37" s="632"/>
      <c r="K37" s="633"/>
      <c r="L37" s="637"/>
      <c r="M37" s="633"/>
      <c r="N37" s="113"/>
    </row>
    <row r="38" spans="2:14" s="92" customFormat="1">
      <c r="B38" s="115"/>
      <c r="C38" s="665"/>
      <c r="D38" s="632"/>
      <c r="E38" s="637"/>
      <c r="F38" s="632"/>
      <c r="G38" s="633"/>
      <c r="H38" s="637"/>
      <c r="I38" s="637"/>
      <c r="J38" s="632"/>
      <c r="K38" s="633"/>
      <c r="L38" s="637"/>
      <c r="M38" s="633"/>
      <c r="N38" s="113"/>
    </row>
    <row r="39" spans="2:14" s="92" customFormat="1">
      <c r="B39" s="115"/>
      <c r="C39" s="665"/>
      <c r="D39" s="632"/>
      <c r="E39" s="637"/>
      <c r="F39" s="632"/>
      <c r="G39" s="633"/>
      <c r="H39" s="637"/>
      <c r="I39" s="637"/>
      <c r="J39" s="632"/>
      <c r="K39" s="633"/>
      <c r="L39" s="637"/>
      <c r="M39" s="633"/>
      <c r="N39" s="113"/>
    </row>
    <row r="40" spans="2:14" s="92" customFormat="1">
      <c r="B40" s="115"/>
      <c r="C40" s="665"/>
      <c r="D40" s="632"/>
      <c r="E40" s="637"/>
      <c r="F40" s="632"/>
      <c r="G40" s="633"/>
      <c r="H40" s="637"/>
      <c r="I40" s="637"/>
      <c r="J40" s="632"/>
      <c r="K40" s="633"/>
      <c r="L40" s="637"/>
      <c r="M40" s="633"/>
      <c r="N40" s="113"/>
    </row>
    <row r="41" spans="2:14" s="92" customFormat="1">
      <c r="B41" s="115"/>
      <c r="C41" s="665"/>
      <c r="D41" s="632"/>
      <c r="E41" s="637"/>
      <c r="F41" s="632"/>
      <c r="G41" s="633"/>
      <c r="H41" s="637"/>
      <c r="I41" s="637"/>
      <c r="J41" s="632"/>
      <c r="K41" s="633"/>
      <c r="L41" s="637"/>
      <c r="M41" s="633"/>
      <c r="N41" s="113"/>
    </row>
    <row r="42" spans="2:14" s="92" customFormat="1" ht="13.5" thickBot="1">
      <c r="B42" s="115"/>
      <c r="C42" s="666"/>
      <c r="D42" s="651"/>
      <c r="E42" s="650"/>
      <c r="F42" s="651"/>
      <c r="G42" s="652"/>
      <c r="H42" s="650"/>
      <c r="I42" s="650"/>
      <c r="J42" s="651"/>
      <c r="K42" s="652"/>
      <c r="L42" s="650"/>
      <c r="M42" s="652"/>
      <c r="N42" s="113"/>
    </row>
    <row r="43" spans="2:14" s="92" customFormat="1" ht="8.25" customHeight="1" thickTop="1" thickBot="1">
      <c r="B43" s="110"/>
      <c r="C43" s="111"/>
      <c r="D43" s="111"/>
      <c r="E43" s="111"/>
      <c r="F43" s="111"/>
      <c r="G43" s="111"/>
      <c r="H43" s="111"/>
      <c r="I43" s="111"/>
      <c r="J43" s="111"/>
      <c r="K43" s="111"/>
      <c r="L43" s="111"/>
      <c r="M43" s="111"/>
      <c r="N43" s="112"/>
    </row>
    <row r="44" spans="2:14" ht="13.5" hidden="1" thickTop="1"/>
    <row r="45" spans="2:14" ht="13.5" hidden="1" thickTop="1"/>
    <row r="46" spans="2:14" ht="13.5" hidden="1" thickTop="1"/>
  </sheetData>
  <sheetProtection password="CC52" sheet="1" objects="1" scenarios="1" selectLockedCells="1"/>
  <mergeCells count="30">
    <mergeCell ref="J31:K42"/>
    <mergeCell ref="L31:M42"/>
    <mergeCell ref="L7:M18"/>
    <mergeCell ref="C19:C30"/>
    <mergeCell ref="D19:E30"/>
    <mergeCell ref="F19:G30"/>
    <mergeCell ref="H19:I30"/>
    <mergeCell ref="J19:K30"/>
    <mergeCell ref="L19:M30"/>
    <mergeCell ref="C7:C18"/>
    <mergeCell ref="D7:E18"/>
    <mergeCell ref="F7:G18"/>
    <mergeCell ref="H7:I18"/>
    <mergeCell ref="J7:K18"/>
    <mergeCell ref="C31:C42"/>
    <mergeCell ref="D31:E42"/>
    <mergeCell ref="F31:G42"/>
    <mergeCell ref="D6:E6"/>
    <mergeCell ref="F6:G6"/>
    <mergeCell ref="H6:I6"/>
    <mergeCell ref="H31:I42"/>
    <mergeCell ref="J6:K6"/>
    <mergeCell ref="L6:M6"/>
    <mergeCell ref="B1:N2"/>
    <mergeCell ref="B3:N3"/>
    <mergeCell ref="D5:E5"/>
    <mergeCell ref="F5:G5"/>
    <mergeCell ref="H5:I5"/>
    <mergeCell ref="J5:K5"/>
    <mergeCell ref="L5:M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dimension ref="A1:O46"/>
  <sheetViews>
    <sheetView tabSelected="1" topLeftCell="D2" workbookViewId="0">
      <selection activeCell="D6" sqref="D6:M17"/>
    </sheetView>
  </sheetViews>
  <sheetFormatPr defaultColWidth="0" defaultRowHeight="12.75" customHeight="1" zeroHeight="1"/>
  <cols>
    <col min="1" max="1" width="0" style="130" hidden="1" customWidth="1"/>
    <col min="2" max="2" width="2.140625" style="130" customWidth="1"/>
    <col min="3" max="3" width="7.42578125" style="130" customWidth="1"/>
    <col min="4" max="13" width="18.7109375" style="130" customWidth="1"/>
    <col min="14" max="14" width="2.28515625" style="130" customWidth="1"/>
    <col min="15" max="15" width="15.7109375" style="130" hidden="1" customWidth="1"/>
    <col min="16" max="16384" width="9.140625" style="130" hidden="1"/>
  </cols>
  <sheetData>
    <row r="1" spans="2:14" s="92" customFormat="1" ht="13.5" customHeight="1" thickTop="1">
      <c r="B1" s="569" t="s">
        <v>397</v>
      </c>
      <c r="C1" s="570"/>
      <c r="D1" s="570"/>
      <c r="E1" s="570"/>
      <c r="F1" s="570"/>
      <c r="G1" s="570"/>
      <c r="H1" s="570"/>
      <c r="I1" s="570"/>
      <c r="J1" s="570"/>
      <c r="K1" s="570"/>
      <c r="L1" s="570"/>
      <c r="M1" s="570"/>
      <c r="N1" s="571"/>
    </row>
    <row r="2" spans="2:14" s="92" customFormat="1" ht="13.5" customHeight="1">
      <c r="B2" s="572"/>
      <c r="C2" s="573"/>
      <c r="D2" s="573"/>
      <c r="E2" s="573"/>
      <c r="F2" s="573"/>
      <c r="G2" s="573"/>
      <c r="H2" s="573"/>
      <c r="I2" s="573"/>
      <c r="J2" s="573"/>
      <c r="K2" s="573"/>
      <c r="L2" s="573"/>
      <c r="M2" s="573"/>
      <c r="N2" s="574"/>
    </row>
    <row r="3" spans="2:14" s="92" customFormat="1" ht="16.5" customHeight="1">
      <c r="B3" s="639" t="s">
        <v>404</v>
      </c>
      <c r="C3" s="640"/>
      <c r="D3" s="640"/>
      <c r="E3" s="640"/>
      <c r="F3" s="640"/>
      <c r="G3" s="640"/>
      <c r="H3" s="640"/>
      <c r="I3" s="640"/>
      <c r="J3" s="640"/>
      <c r="K3" s="640"/>
      <c r="L3" s="640"/>
      <c r="M3" s="640"/>
      <c r="N3" s="641"/>
    </row>
    <row r="4" spans="2:14" s="92" customFormat="1" ht="6.75" customHeight="1">
      <c r="B4" s="123"/>
      <c r="C4" s="124"/>
      <c r="D4" s="124"/>
      <c r="E4" s="124"/>
      <c r="F4" s="124"/>
      <c r="G4" s="124"/>
      <c r="H4" s="124"/>
      <c r="I4" s="124"/>
      <c r="J4" s="124"/>
      <c r="K4" s="124"/>
      <c r="L4" s="124"/>
      <c r="M4" s="124"/>
      <c r="N4" s="125"/>
    </row>
    <row r="5" spans="2:14" s="92" customFormat="1" ht="44.25" customHeight="1" thickBot="1">
      <c r="B5" s="126"/>
      <c r="C5" s="129"/>
      <c r="D5" s="667" t="s">
        <v>398</v>
      </c>
      <c r="E5" s="668"/>
      <c r="F5" s="668"/>
      <c r="G5" s="668"/>
      <c r="H5" s="668"/>
      <c r="I5" s="668"/>
      <c r="J5" s="668"/>
      <c r="K5" s="668"/>
      <c r="L5" s="668"/>
      <c r="M5" s="669"/>
      <c r="N5" s="128"/>
    </row>
    <row r="6" spans="2:14" s="92" customFormat="1" ht="13.5" customHeight="1" thickTop="1">
      <c r="B6" s="126"/>
      <c r="C6" s="653" t="s">
        <v>370</v>
      </c>
      <c r="D6" s="602" t="s">
        <v>458</v>
      </c>
      <c r="E6" s="603"/>
      <c r="F6" s="603"/>
      <c r="G6" s="603"/>
      <c r="H6" s="603"/>
      <c r="I6" s="603"/>
      <c r="J6" s="603"/>
      <c r="K6" s="603"/>
      <c r="L6" s="603"/>
      <c r="M6" s="604"/>
      <c r="N6" s="128"/>
    </row>
    <row r="7" spans="2:14" s="92" customFormat="1">
      <c r="B7" s="126"/>
      <c r="C7" s="653"/>
      <c r="D7" s="605"/>
      <c r="E7" s="606"/>
      <c r="F7" s="606"/>
      <c r="G7" s="606"/>
      <c r="H7" s="606"/>
      <c r="I7" s="606"/>
      <c r="J7" s="606"/>
      <c r="K7" s="606"/>
      <c r="L7" s="606"/>
      <c r="M7" s="607"/>
      <c r="N7" s="128"/>
    </row>
    <row r="8" spans="2:14" s="92" customFormat="1">
      <c r="B8" s="126"/>
      <c r="C8" s="653"/>
      <c r="D8" s="605"/>
      <c r="E8" s="606"/>
      <c r="F8" s="606"/>
      <c r="G8" s="606"/>
      <c r="H8" s="606"/>
      <c r="I8" s="606"/>
      <c r="J8" s="606"/>
      <c r="K8" s="606"/>
      <c r="L8" s="606"/>
      <c r="M8" s="607"/>
      <c r="N8" s="128"/>
    </row>
    <row r="9" spans="2:14" s="92" customFormat="1">
      <c r="B9" s="126"/>
      <c r="C9" s="653"/>
      <c r="D9" s="605"/>
      <c r="E9" s="606"/>
      <c r="F9" s="606"/>
      <c r="G9" s="606"/>
      <c r="H9" s="606"/>
      <c r="I9" s="606"/>
      <c r="J9" s="606"/>
      <c r="K9" s="606"/>
      <c r="L9" s="606"/>
      <c r="M9" s="607"/>
      <c r="N9" s="128"/>
    </row>
    <row r="10" spans="2:14" s="92" customFormat="1">
      <c r="B10" s="126"/>
      <c r="C10" s="653"/>
      <c r="D10" s="605"/>
      <c r="E10" s="606"/>
      <c r="F10" s="606"/>
      <c r="G10" s="606"/>
      <c r="H10" s="606"/>
      <c r="I10" s="606"/>
      <c r="J10" s="606"/>
      <c r="K10" s="606"/>
      <c r="L10" s="606"/>
      <c r="M10" s="607"/>
      <c r="N10" s="128"/>
    </row>
    <row r="11" spans="2:14" s="92" customFormat="1">
      <c r="B11" s="126"/>
      <c r="C11" s="653"/>
      <c r="D11" s="605"/>
      <c r="E11" s="606"/>
      <c r="F11" s="606"/>
      <c r="G11" s="606"/>
      <c r="H11" s="606"/>
      <c r="I11" s="606"/>
      <c r="J11" s="606"/>
      <c r="K11" s="606"/>
      <c r="L11" s="606"/>
      <c r="M11" s="607"/>
      <c r="N11" s="128"/>
    </row>
    <row r="12" spans="2:14" s="92" customFormat="1">
      <c r="B12" s="126"/>
      <c r="C12" s="653"/>
      <c r="D12" s="605"/>
      <c r="E12" s="606"/>
      <c r="F12" s="606"/>
      <c r="G12" s="606"/>
      <c r="H12" s="606"/>
      <c r="I12" s="606"/>
      <c r="J12" s="606"/>
      <c r="K12" s="606"/>
      <c r="L12" s="606"/>
      <c r="M12" s="607"/>
      <c r="N12" s="128"/>
    </row>
    <row r="13" spans="2:14" s="92" customFormat="1">
      <c r="B13" s="126"/>
      <c r="C13" s="653"/>
      <c r="D13" s="605"/>
      <c r="E13" s="606"/>
      <c r="F13" s="606"/>
      <c r="G13" s="606"/>
      <c r="H13" s="606"/>
      <c r="I13" s="606"/>
      <c r="J13" s="606"/>
      <c r="K13" s="606"/>
      <c r="L13" s="606"/>
      <c r="M13" s="607"/>
      <c r="N13" s="128"/>
    </row>
    <row r="14" spans="2:14" s="92" customFormat="1">
      <c r="B14" s="126"/>
      <c r="C14" s="653"/>
      <c r="D14" s="605"/>
      <c r="E14" s="606"/>
      <c r="F14" s="606"/>
      <c r="G14" s="606"/>
      <c r="H14" s="606"/>
      <c r="I14" s="606"/>
      <c r="J14" s="606"/>
      <c r="K14" s="606"/>
      <c r="L14" s="606"/>
      <c r="M14" s="607"/>
      <c r="N14" s="128"/>
    </row>
    <row r="15" spans="2:14" s="92" customFormat="1">
      <c r="B15" s="126"/>
      <c r="C15" s="653"/>
      <c r="D15" s="605"/>
      <c r="E15" s="606"/>
      <c r="F15" s="606"/>
      <c r="G15" s="606"/>
      <c r="H15" s="606"/>
      <c r="I15" s="606"/>
      <c r="J15" s="606"/>
      <c r="K15" s="606"/>
      <c r="L15" s="606"/>
      <c r="M15" s="607"/>
      <c r="N15" s="128"/>
    </row>
    <row r="16" spans="2:14" s="92" customFormat="1">
      <c r="B16" s="126"/>
      <c r="C16" s="653"/>
      <c r="D16" s="605"/>
      <c r="E16" s="606"/>
      <c r="F16" s="606"/>
      <c r="G16" s="606"/>
      <c r="H16" s="606"/>
      <c r="I16" s="606"/>
      <c r="J16" s="606"/>
      <c r="K16" s="606"/>
      <c r="L16" s="606"/>
      <c r="M16" s="607"/>
      <c r="N16" s="128"/>
    </row>
    <row r="17" spans="2:14" s="92" customFormat="1" ht="13.5" thickBot="1">
      <c r="B17" s="126"/>
      <c r="C17" s="654"/>
      <c r="D17" s="673"/>
      <c r="E17" s="674"/>
      <c r="F17" s="674"/>
      <c r="G17" s="674"/>
      <c r="H17" s="674"/>
      <c r="I17" s="674"/>
      <c r="J17" s="674"/>
      <c r="K17" s="674"/>
      <c r="L17" s="674"/>
      <c r="M17" s="675"/>
      <c r="N17" s="128"/>
    </row>
    <row r="18" spans="2:14" s="92" customFormat="1" ht="13.5" thickTop="1">
      <c r="B18" s="126"/>
      <c r="C18" s="655" t="s">
        <v>343</v>
      </c>
      <c r="D18" s="670" t="s">
        <v>423</v>
      </c>
      <c r="E18" s="671"/>
      <c r="F18" s="671"/>
      <c r="G18" s="671"/>
      <c r="H18" s="671"/>
      <c r="I18" s="671"/>
      <c r="J18" s="671"/>
      <c r="K18" s="671"/>
      <c r="L18" s="671"/>
      <c r="M18" s="672"/>
      <c r="N18" s="128"/>
    </row>
    <row r="19" spans="2:14" s="92" customFormat="1">
      <c r="B19" s="126"/>
      <c r="C19" s="653"/>
      <c r="D19" s="605"/>
      <c r="E19" s="606"/>
      <c r="F19" s="606"/>
      <c r="G19" s="606"/>
      <c r="H19" s="606"/>
      <c r="I19" s="606"/>
      <c r="J19" s="606"/>
      <c r="K19" s="606"/>
      <c r="L19" s="606"/>
      <c r="M19" s="607"/>
      <c r="N19" s="128"/>
    </row>
    <row r="20" spans="2:14" s="92" customFormat="1">
      <c r="B20" s="126"/>
      <c r="C20" s="653"/>
      <c r="D20" s="605"/>
      <c r="E20" s="606"/>
      <c r="F20" s="606"/>
      <c r="G20" s="606"/>
      <c r="H20" s="606"/>
      <c r="I20" s="606"/>
      <c r="J20" s="606"/>
      <c r="K20" s="606"/>
      <c r="L20" s="606"/>
      <c r="M20" s="607"/>
      <c r="N20" s="128"/>
    </row>
    <row r="21" spans="2:14" s="92" customFormat="1">
      <c r="B21" s="126"/>
      <c r="C21" s="653"/>
      <c r="D21" s="605"/>
      <c r="E21" s="606"/>
      <c r="F21" s="606"/>
      <c r="G21" s="606"/>
      <c r="H21" s="606"/>
      <c r="I21" s="606"/>
      <c r="J21" s="606"/>
      <c r="K21" s="606"/>
      <c r="L21" s="606"/>
      <c r="M21" s="607"/>
      <c r="N21" s="128"/>
    </row>
    <row r="22" spans="2:14" s="92" customFormat="1">
      <c r="B22" s="126"/>
      <c r="C22" s="653"/>
      <c r="D22" s="605"/>
      <c r="E22" s="606"/>
      <c r="F22" s="606"/>
      <c r="G22" s="606"/>
      <c r="H22" s="606"/>
      <c r="I22" s="606"/>
      <c r="J22" s="606"/>
      <c r="K22" s="606"/>
      <c r="L22" s="606"/>
      <c r="M22" s="607"/>
      <c r="N22" s="128"/>
    </row>
    <row r="23" spans="2:14" s="92" customFormat="1">
      <c r="B23" s="126"/>
      <c r="C23" s="653"/>
      <c r="D23" s="605"/>
      <c r="E23" s="606"/>
      <c r="F23" s="606"/>
      <c r="G23" s="606"/>
      <c r="H23" s="606"/>
      <c r="I23" s="606"/>
      <c r="J23" s="606"/>
      <c r="K23" s="606"/>
      <c r="L23" s="606"/>
      <c r="M23" s="607"/>
      <c r="N23" s="128"/>
    </row>
    <row r="24" spans="2:14" s="92" customFormat="1">
      <c r="B24" s="126"/>
      <c r="C24" s="653"/>
      <c r="D24" s="605"/>
      <c r="E24" s="606"/>
      <c r="F24" s="606"/>
      <c r="G24" s="606"/>
      <c r="H24" s="606"/>
      <c r="I24" s="606"/>
      <c r="J24" s="606"/>
      <c r="K24" s="606"/>
      <c r="L24" s="606"/>
      <c r="M24" s="607"/>
      <c r="N24" s="128"/>
    </row>
    <row r="25" spans="2:14" s="92" customFormat="1">
      <c r="B25" s="126"/>
      <c r="C25" s="653"/>
      <c r="D25" s="605"/>
      <c r="E25" s="606"/>
      <c r="F25" s="606"/>
      <c r="G25" s="606"/>
      <c r="H25" s="606"/>
      <c r="I25" s="606"/>
      <c r="J25" s="606"/>
      <c r="K25" s="606"/>
      <c r="L25" s="606"/>
      <c r="M25" s="607"/>
      <c r="N25" s="128"/>
    </row>
    <row r="26" spans="2:14" s="92" customFormat="1">
      <c r="B26" s="126"/>
      <c r="C26" s="653"/>
      <c r="D26" s="605"/>
      <c r="E26" s="606"/>
      <c r="F26" s="606"/>
      <c r="G26" s="606"/>
      <c r="H26" s="606"/>
      <c r="I26" s="606"/>
      <c r="J26" s="606"/>
      <c r="K26" s="606"/>
      <c r="L26" s="606"/>
      <c r="M26" s="607"/>
      <c r="N26" s="128"/>
    </row>
    <row r="27" spans="2:14" s="92" customFormat="1">
      <c r="B27" s="126"/>
      <c r="C27" s="653"/>
      <c r="D27" s="605"/>
      <c r="E27" s="606"/>
      <c r="F27" s="606"/>
      <c r="G27" s="606"/>
      <c r="H27" s="606"/>
      <c r="I27" s="606"/>
      <c r="J27" s="606"/>
      <c r="K27" s="606"/>
      <c r="L27" s="606"/>
      <c r="M27" s="607"/>
      <c r="N27" s="128"/>
    </row>
    <row r="28" spans="2:14" s="92" customFormat="1">
      <c r="B28" s="126"/>
      <c r="C28" s="653"/>
      <c r="D28" s="605"/>
      <c r="E28" s="606"/>
      <c r="F28" s="606"/>
      <c r="G28" s="606"/>
      <c r="H28" s="606"/>
      <c r="I28" s="606"/>
      <c r="J28" s="606"/>
      <c r="K28" s="606"/>
      <c r="L28" s="606"/>
      <c r="M28" s="607"/>
      <c r="N28" s="128"/>
    </row>
    <row r="29" spans="2:14" s="92" customFormat="1" ht="13.5" thickBot="1">
      <c r="B29" s="126"/>
      <c r="C29" s="654"/>
      <c r="D29" s="673"/>
      <c r="E29" s="674"/>
      <c r="F29" s="674"/>
      <c r="G29" s="674"/>
      <c r="H29" s="674"/>
      <c r="I29" s="674"/>
      <c r="J29" s="674"/>
      <c r="K29" s="674"/>
      <c r="L29" s="674"/>
      <c r="M29" s="675"/>
      <c r="N29" s="128"/>
    </row>
    <row r="30" spans="2:14" s="92" customFormat="1" ht="12.75" customHeight="1" thickTop="1">
      <c r="B30" s="126"/>
      <c r="C30" s="655" t="s">
        <v>253</v>
      </c>
      <c r="D30" s="670" t="s">
        <v>423</v>
      </c>
      <c r="E30" s="671"/>
      <c r="F30" s="671"/>
      <c r="G30" s="671"/>
      <c r="H30" s="671"/>
      <c r="I30" s="671"/>
      <c r="J30" s="671"/>
      <c r="K30" s="671"/>
      <c r="L30" s="671"/>
      <c r="M30" s="672"/>
      <c r="N30" s="128"/>
    </row>
    <row r="31" spans="2:14" s="92" customFormat="1" ht="12.75" customHeight="1">
      <c r="B31" s="126"/>
      <c r="C31" s="653"/>
      <c r="D31" s="605"/>
      <c r="E31" s="606"/>
      <c r="F31" s="606"/>
      <c r="G31" s="606"/>
      <c r="H31" s="606"/>
      <c r="I31" s="606"/>
      <c r="J31" s="606"/>
      <c r="K31" s="606"/>
      <c r="L31" s="606"/>
      <c r="M31" s="607"/>
      <c r="N31" s="128"/>
    </row>
    <row r="32" spans="2:14" s="92" customFormat="1" ht="12.75" customHeight="1">
      <c r="B32" s="126"/>
      <c r="C32" s="653"/>
      <c r="D32" s="605"/>
      <c r="E32" s="606"/>
      <c r="F32" s="606"/>
      <c r="G32" s="606"/>
      <c r="H32" s="606"/>
      <c r="I32" s="606"/>
      <c r="J32" s="606"/>
      <c r="K32" s="606"/>
      <c r="L32" s="606"/>
      <c r="M32" s="607"/>
      <c r="N32" s="128"/>
    </row>
    <row r="33" spans="2:14" s="92" customFormat="1" ht="12.75" customHeight="1">
      <c r="B33" s="126"/>
      <c r="C33" s="653"/>
      <c r="D33" s="605"/>
      <c r="E33" s="606"/>
      <c r="F33" s="606"/>
      <c r="G33" s="606"/>
      <c r="H33" s="606"/>
      <c r="I33" s="606"/>
      <c r="J33" s="606"/>
      <c r="K33" s="606"/>
      <c r="L33" s="606"/>
      <c r="M33" s="607"/>
      <c r="N33" s="128"/>
    </row>
    <row r="34" spans="2:14" s="92" customFormat="1">
      <c r="B34" s="126"/>
      <c r="C34" s="653"/>
      <c r="D34" s="605"/>
      <c r="E34" s="606"/>
      <c r="F34" s="606"/>
      <c r="G34" s="606"/>
      <c r="H34" s="606"/>
      <c r="I34" s="606"/>
      <c r="J34" s="606"/>
      <c r="K34" s="606"/>
      <c r="L34" s="606"/>
      <c r="M34" s="607"/>
      <c r="N34" s="128"/>
    </row>
    <row r="35" spans="2:14" s="92" customFormat="1">
      <c r="B35" s="126"/>
      <c r="C35" s="653"/>
      <c r="D35" s="605"/>
      <c r="E35" s="606"/>
      <c r="F35" s="606"/>
      <c r="G35" s="606"/>
      <c r="H35" s="606"/>
      <c r="I35" s="606"/>
      <c r="J35" s="606"/>
      <c r="K35" s="606"/>
      <c r="L35" s="606"/>
      <c r="M35" s="607"/>
      <c r="N35" s="128"/>
    </row>
    <row r="36" spans="2:14" s="92" customFormat="1">
      <c r="B36" s="126"/>
      <c r="C36" s="653"/>
      <c r="D36" s="605"/>
      <c r="E36" s="606"/>
      <c r="F36" s="606"/>
      <c r="G36" s="606"/>
      <c r="H36" s="606"/>
      <c r="I36" s="606"/>
      <c r="J36" s="606"/>
      <c r="K36" s="606"/>
      <c r="L36" s="606"/>
      <c r="M36" s="607"/>
      <c r="N36" s="128"/>
    </row>
    <row r="37" spans="2:14" s="92" customFormat="1">
      <c r="B37" s="126"/>
      <c r="C37" s="653"/>
      <c r="D37" s="605"/>
      <c r="E37" s="606"/>
      <c r="F37" s="606"/>
      <c r="G37" s="606"/>
      <c r="H37" s="606"/>
      <c r="I37" s="606"/>
      <c r="J37" s="606"/>
      <c r="K37" s="606"/>
      <c r="L37" s="606"/>
      <c r="M37" s="607"/>
      <c r="N37" s="128"/>
    </row>
    <row r="38" spans="2:14" s="92" customFormat="1">
      <c r="B38" s="126"/>
      <c r="C38" s="653"/>
      <c r="D38" s="605"/>
      <c r="E38" s="606"/>
      <c r="F38" s="606"/>
      <c r="G38" s="606"/>
      <c r="H38" s="606"/>
      <c r="I38" s="606"/>
      <c r="J38" s="606"/>
      <c r="K38" s="606"/>
      <c r="L38" s="606"/>
      <c r="M38" s="607"/>
      <c r="N38" s="128"/>
    </row>
    <row r="39" spans="2:14" s="92" customFormat="1">
      <c r="B39" s="126"/>
      <c r="C39" s="653"/>
      <c r="D39" s="605"/>
      <c r="E39" s="606"/>
      <c r="F39" s="606"/>
      <c r="G39" s="606"/>
      <c r="H39" s="606"/>
      <c r="I39" s="606"/>
      <c r="J39" s="606"/>
      <c r="K39" s="606"/>
      <c r="L39" s="606"/>
      <c r="M39" s="607"/>
      <c r="N39" s="128"/>
    </row>
    <row r="40" spans="2:14" s="92" customFormat="1">
      <c r="B40" s="126"/>
      <c r="C40" s="653"/>
      <c r="D40" s="605"/>
      <c r="E40" s="606"/>
      <c r="F40" s="606"/>
      <c r="G40" s="606"/>
      <c r="H40" s="606"/>
      <c r="I40" s="606"/>
      <c r="J40" s="606"/>
      <c r="K40" s="606"/>
      <c r="L40" s="606"/>
      <c r="M40" s="607"/>
      <c r="N40" s="128"/>
    </row>
    <row r="41" spans="2:14" s="92" customFormat="1" ht="13.5" thickBot="1">
      <c r="B41" s="126"/>
      <c r="C41" s="654"/>
      <c r="D41" s="608"/>
      <c r="E41" s="609"/>
      <c r="F41" s="609"/>
      <c r="G41" s="609"/>
      <c r="H41" s="609"/>
      <c r="I41" s="609"/>
      <c r="J41" s="609"/>
      <c r="K41" s="609"/>
      <c r="L41" s="609"/>
      <c r="M41" s="610"/>
      <c r="N41" s="128"/>
    </row>
    <row r="42" spans="2:14" s="92" customFormat="1" ht="8.25" customHeight="1" thickTop="1" thickBot="1">
      <c r="B42" s="131"/>
      <c r="C42" s="132"/>
      <c r="D42" s="132"/>
      <c r="E42" s="132"/>
      <c r="F42" s="132"/>
      <c r="G42" s="132"/>
      <c r="H42" s="132"/>
      <c r="I42" s="132"/>
      <c r="J42" s="132"/>
      <c r="K42" s="132"/>
      <c r="L42" s="132"/>
      <c r="M42" s="132"/>
      <c r="N42" s="133"/>
    </row>
    <row r="43" spans="2:14" ht="13.5" hidden="1" thickTop="1"/>
    <row r="44" spans="2:14" ht="13.5" hidden="1" thickTop="1"/>
    <row r="45" spans="2:14" ht="13.5" hidden="1" thickTop="1"/>
    <row r="46" spans="2:14" ht="12.75" hidden="1" customHeight="1"/>
  </sheetData>
  <sheetProtection password="CC52" sheet="1" objects="1" scenarios="1" selectLockedCells="1"/>
  <mergeCells count="9">
    <mergeCell ref="B1:N2"/>
    <mergeCell ref="B3:N3"/>
    <mergeCell ref="D5:M5"/>
    <mergeCell ref="C30:C41"/>
    <mergeCell ref="D30:M41"/>
    <mergeCell ref="C18:C29"/>
    <mergeCell ref="D6:M17"/>
    <mergeCell ref="D18:M29"/>
    <mergeCell ref="C6:C1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tabColor theme="1"/>
  </sheetPr>
  <dimension ref="A1:L89"/>
  <sheetViews>
    <sheetView topLeftCell="A12" zoomScale="120" zoomScaleNormal="120" workbookViewId="0">
      <selection activeCell="D51" sqref="D51:D52"/>
    </sheetView>
  </sheetViews>
  <sheetFormatPr defaultColWidth="0" defaultRowHeight="12.75" zeroHeight="1"/>
  <cols>
    <col min="1" max="2" width="15.7109375" style="10" customWidth="1"/>
    <col min="3" max="3" width="43.140625" style="10" customWidth="1"/>
    <col min="4" max="4" width="15.7109375" style="11" customWidth="1"/>
    <col min="5" max="5" width="15.7109375" style="10" customWidth="1"/>
    <col min="6" max="6" width="15.7109375" style="8" customWidth="1"/>
    <col min="7" max="7" width="15.7109375" style="9" customWidth="1"/>
    <col min="8" max="8" width="15.7109375" style="10" customWidth="1"/>
    <col min="9" max="9" width="15.5703125" style="10" customWidth="1"/>
    <col min="10" max="10" width="15.85546875" style="10" hidden="1" customWidth="1"/>
    <col min="11" max="11" width="0.28515625" style="10" customWidth="1"/>
    <col min="12" max="12" width="4" style="119" customWidth="1"/>
    <col min="13" max="13" width="9.140625" style="10" hidden="1" customWidth="1"/>
    <col min="14" max="16384" width="9.140625" style="10" hidden="1"/>
  </cols>
  <sheetData>
    <row r="1" spans="1:12" ht="30" customHeight="1">
      <c r="A1" s="533" t="s">
        <v>117</v>
      </c>
      <c r="B1" s="534"/>
      <c r="C1" s="534"/>
      <c r="D1" s="534"/>
      <c r="E1" s="534"/>
      <c r="F1" s="534"/>
      <c r="G1" s="534"/>
      <c r="H1" s="534"/>
      <c r="I1" s="534"/>
      <c r="J1" s="534"/>
    </row>
    <row r="2" spans="1:12" s="93" customFormat="1" ht="12.75" customHeight="1">
      <c r="A2" s="692" t="s">
        <v>250</v>
      </c>
      <c r="B2" s="693"/>
      <c r="C2" s="693"/>
      <c r="D2" s="693"/>
      <c r="E2" s="693"/>
      <c r="F2" s="693"/>
      <c r="G2" s="693"/>
      <c r="H2" s="693"/>
      <c r="I2" s="693"/>
      <c r="J2" s="694"/>
      <c r="L2" s="120"/>
    </row>
    <row r="3" spans="1:12" s="93" customFormat="1" ht="12.75" customHeight="1">
      <c r="A3" s="695"/>
      <c r="B3" s="696"/>
      <c r="C3" s="696"/>
      <c r="D3" s="696"/>
      <c r="E3" s="696"/>
      <c r="F3" s="696"/>
      <c r="G3" s="696"/>
      <c r="H3" s="696"/>
      <c r="I3" s="696"/>
      <c r="J3" s="697"/>
      <c r="L3" s="120"/>
    </row>
    <row r="4" spans="1:12" s="93" customFormat="1" ht="12.75" customHeight="1">
      <c r="A4" s="695"/>
      <c r="B4" s="696"/>
      <c r="C4" s="696"/>
      <c r="D4" s="696"/>
      <c r="E4" s="696"/>
      <c r="F4" s="696"/>
      <c r="G4" s="696"/>
      <c r="H4" s="696"/>
      <c r="I4" s="696"/>
      <c r="J4" s="697"/>
      <c r="L4" s="120"/>
    </row>
    <row r="5" spans="1:12" s="93" customFormat="1" ht="13.5" thickBot="1">
      <c r="A5" s="698"/>
      <c r="B5" s="699"/>
      <c r="C5" s="699"/>
      <c r="D5" s="699"/>
      <c r="E5" s="699"/>
      <c r="F5" s="699"/>
      <c r="G5" s="699"/>
      <c r="H5" s="699"/>
      <c r="I5" s="699"/>
      <c r="J5" s="700"/>
      <c r="L5" s="120"/>
    </row>
    <row r="6" spans="1:12" ht="24.75" customHeight="1" thickTop="1">
      <c r="A6" s="549" t="s">
        <v>81</v>
      </c>
      <c r="B6" s="550"/>
      <c r="C6" s="550"/>
      <c r="D6" s="550"/>
      <c r="E6" s="550"/>
      <c r="F6" s="550"/>
      <c r="G6" s="550"/>
      <c r="H6" s="550"/>
      <c r="I6" s="550"/>
      <c r="J6" s="550"/>
      <c r="L6" s="120"/>
    </row>
    <row r="7" spans="1:12" ht="50.1" customHeight="1" thickBot="1">
      <c r="A7" s="545" t="str">
        <f>IF(K89=70,"Validation Successful: You may now submit the Title III, Part A Improvement Plan Addendum to OSSE.","Validation Failed: You are not ready to submit theTitle III, Part A Improvement Plan Addendum to OSSE.  See below for details.")</f>
        <v>Validation Successful: You may now submit the Title III, Part A Improvement Plan Addendum to OSSE.</v>
      </c>
      <c r="B7" s="546"/>
      <c r="C7" s="546"/>
      <c r="D7" s="546"/>
      <c r="E7" s="546"/>
      <c r="F7" s="546"/>
      <c r="G7" s="546"/>
      <c r="H7" s="546"/>
      <c r="I7" s="546"/>
      <c r="J7" s="546"/>
    </row>
    <row r="8" spans="1:12" ht="24.75" customHeight="1" thickTop="1">
      <c r="A8" s="549" t="s">
        <v>82</v>
      </c>
      <c r="B8" s="551"/>
      <c r="C8" s="551"/>
      <c r="D8" s="551"/>
      <c r="E8" s="551"/>
      <c r="F8" s="551"/>
      <c r="G8" s="551"/>
      <c r="H8" s="551"/>
      <c r="I8" s="551"/>
      <c r="J8" s="551"/>
    </row>
    <row r="9" spans="1:12" ht="15" customHeight="1">
      <c r="A9" s="535" t="s">
        <v>114</v>
      </c>
      <c r="B9" s="536"/>
      <c r="C9" s="537"/>
      <c r="D9" s="547" t="s">
        <v>113</v>
      </c>
      <c r="E9" s="541" t="s">
        <v>115</v>
      </c>
      <c r="F9" s="536"/>
      <c r="G9" s="536"/>
      <c r="H9" s="536"/>
      <c r="I9" s="536"/>
      <c r="J9" s="537"/>
    </row>
    <row r="10" spans="1:12" ht="15" customHeight="1" thickBot="1">
      <c r="A10" s="538"/>
      <c r="B10" s="539"/>
      <c r="C10" s="540"/>
      <c r="D10" s="548"/>
      <c r="E10" s="542"/>
      <c r="F10" s="539"/>
      <c r="G10" s="539"/>
      <c r="H10" s="539"/>
      <c r="I10" s="539"/>
      <c r="J10" s="540"/>
    </row>
    <row r="11" spans="1:12" ht="24.75" customHeight="1" thickTop="1">
      <c r="A11" s="543" t="s">
        <v>276</v>
      </c>
      <c r="B11" s="544"/>
      <c r="C11" s="544"/>
      <c r="D11" s="544"/>
      <c r="E11" s="544"/>
      <c r="F11" s="544"/>
      <c r="G11" s="544"/>
      <c r="H11" s="544"/>
      <c r="I11" s="544"/>
      <c r="J11" s="544"/>
    </row>
    <row r="12" spans="1:12" ht="15" customHeight="1">
      <c r="A12" s="676" t="s">
        <v>103</v>
      </c>
      <c r="B12" s="676"/>
      <c r="C12" s="676"/>
      <c r="D12" s="12" t="str">
        <f>IF(('Information and Certification'!A6)&gt;7,"Yes","No")</f>
        <v>Yes</v>
      </c>
      <c r="E12" s="677" t="str">
        <f>IF(D12="No","Input the full legal name of the local educational agency (LEA).","")</f>
        <v/>
      </c>
      <c r="F12" s="677"/>
      <c r="G12" s="677"/>
      <c r="H12" s="677"/>
      <c r="I12" s="677"/>
      <c r="J12" s="677"/>
      <c r="K12" s="10">
        <f>IF(D12="Yes",1,0)</f>
        <v>1</v>
      </c>
    </row>
    <row r="13" spans="1:12" ht="15" customHeight="1">
      <c r="A13" s="704" t="s">
        <v>266</v>
      </c>
      <c r="B13" s="704"/>
      <c r="C13" s="704"/>
      <c r="D13" s="12" t="str">
        <f>IF(('Information and Certification'!A8)&gt;7,"Yes","No")</f>
        <v>Yes</v>
      </c>
      <c r="E13" s="677" t="str">
        <f>IF(D13="No","Input the full mailing address of LEA.","")</f>
        <v/>
      </c>
      <c r="F13" s="677"/>
      <c r="G13" s="677"/>
      <c r="H13" s="677"/>
      <c r="I13" s="677"/>
      <c r="J13" s="677"/>
      <c r="K13" s="10">
        <f t="shared" ref="K13:K73" si="0">IF(D13="Yes",1,0)</f>
        <v>1</v>
      </c>
    </row>
    <row r="14" spans="1:12" ht="15" customHeight="1">
      <c r="A14" s="704" t="s">
        <v>105</v>
      </c>
      <c r="B14" s="704"/>
      <c r="C14" s="704"/>
      <c r="D14" s="12" t="str">
        <f>IF(('Information and Certification'!A10)&gt;7,"Yes","No")</f>
        <v>Yes</v>
      </c>
      <c r="E14" s="677" t="str">
        <f>IF(D14="No","Input the main telephone number of LEA.","")</f>
        <v/>
      </c>
      <c r="F14" s="677"/>
      <c r="G14" s="677"/>
      <c r="H14" s="677"/>
      <c r="I14" s="677"/>
      <c r="J14" s="677"/>
      <c r="K14" s="10">
        <f t="shared" ref="K14:K77" si="1">IF(D14="Yes",1,0)</f>
        <v>1</v>
      </c>
    </row>
    <row r="15" spans="1:12" ht="15" customHeight="1">
      <c r="A15" s="704" t="s">
        <v>267</v>
      </c>
      <c r="B15" s="704"/>
      <c r="C15" s="704"/>
      <c r="D15" s="12" t="str">
        <f>IF(('Information and Certification'!A12)&gt;7,"Yes","No")</f>
        <v>Yes</v>
      </c>
      <c r="E15" s="677" t="str">
        <f>IF(D15="No","Input the name of primary LEA contact.","")</f>
        <v/>
      </c>
      <c r="F15" s="677"/>
      <c r="G15" s="677"/>
      <c r="H15" s="677"/>
      <c r="I15" s="677"/>
      <c r="J15" s="677"/>
      <c r="K15" s="10">
        <f t="shared" si="1"/>
        <v>1</v>
      </c>
    </row>
    <row r="16" spans="1:12" ht="15" customHeight="1">
      <c r="A16" s="704" t="s">
        <v>268</v>
      </c>
      <c r="B16" s="704"/>
      <c r="C16" s="704"/>
      <c r="D16" s="12" t="str">
        <f>IF(('Information and Certification'!A14)&gt;7,"Yes","No")</f>
        <v>Yes</v>
      </c>
      <c r="E16" s="677" t="str">
        <f>IF(D16="No","Input the position title of primary LEA contact.","")</f>
        <v/>
      </c>
      <c r="F16" s="677"/>
      <c r="G16" s="677"/>
      <c r="H16" s="677"/>
      <c r="I16" s="677"/>
      <c r="J16" s="677"/>
      <c r="K16" s="10">
        <f t="shared" si="1"/>
        <v>1</v>
      </c>
    </row>
    <row r="17" spans="1:11" ht="15" customHeight="1">
      <c r="A17" s="704" t="s">
        <v>269</v>
      </c>
      <c r="B17" s="704"/>
      <c r="C17" s="704"/>
      <c r="D17" s="12" t="str">
        <f>IF(('Information and Certification'!A16)&gt;7,"Yes","No")</f>
        <v>Yes</v>
      </c>
      <c r="E17" s="677" t="str">
        <f>IF(D17="No","Input the email address of primary LEA contact.","")</f>
        <v/>
      </c>
      <c r="F17" s="677"/>
      <c r="G17" s="677"/>
      <c r="H17" s="677"/>
      <c r="I17" s="677"/>
      <c r="J17" s="677"/>
      <c r="K17" s="10">
        <f t="shared" si="1"/>
        <v>1</v>
      </c>
    </row>
    <row r="18" spans="1:11" ht="15" customHeight="1">
      <c r="A18" s="676" t="s">
        <v>252</v>
      </c>
      <c r="B18" s="676"/>
      <c r="C18" s="676"/>
      <c r="D18" s="12" t="str">
        <f>IF(('Information and Certification'!A18)&gt;7,"Yes","No")</f>
        <v>Yes</v>
      </c>
      <c r="E18" s="677" t="str">
        <f>IF(D18="No","Input the telephone number of primary contact.","")</f>
        <v/>
      </c>
      <c r="F18" s="677"/>
      <c r="G18" s="677"/>
      <c r="H18" s="677"/>
      <c r="I18" s="677"/>
      <c r="J18" s="677"/>
      <c r="K18" s="10">
        <f t="shared" si="0"/>
        <v>1</v>
      </c>
    </row>
    <row r="19" spans="1:11" ht="15" customHeight="1">
      <c r="A19" s="676" t="s">
        <v>270</v>
      </c>
      <c r="B19" s="676"/>
      <c r="C19" s="676"/>
      <c r="D19" s="12" t="str">
        <f>IF(('Information and Certification'!F6)&gt;7,"Yes","No")</f>
        <v>Yes</v>
      </c>
      <c r="E19" s="677" t="str">
        <f>IF(D19="No","Input the name of LEA Executive Director.","")</f>
        <v/>
      </c>
      <c r="F19" s="677"/>
      <c r="G19" s="677"/>
      <c r="H19" s="677"/>
      <c r="I19" s="677"/>
      <c r="J19" s="677"/>
      <c r="K19" s="10">
        <f t="shared" si="1"/>
        <v>1</v>
      </c>
    </row>
    <row r="20" spans="1:11" ht="15" customHeight="1">
      <c r="A20" s="704" t="s">
        <v>271</v>
      </c>
      <c r="B20" s="704"/>
      <c r="C20" s="704"/>
      <c r="D20" s="12" t="str">
        <f>IF(('Information and Certification'!F8)&gt;7,"Yes","No")</f>
        <v>Yes</v>
      </c>
      <c r="E20" s="677" t="str">
        <f>IF(D20="No","Input the email address of LEA Executive Director.","")</f>
        <v/>
      </c>
      <c r="F20" s="677"/>
      <c r="G20" s="677"/>
      <c r="H20" s="677"/>
      <c r="I20" s="677"/>
      <c r="J20" s="677"/>
      <c r="K20" s="10">
        <f t="shared" si="1"/>
        <v>1</v>
      </c>
    </row>
    <row r="21" spans="1:11" ht="15" customHeight="1">
      <c r="A21" s="704" t="s">
        <v>275</v>
      </c>
      <c r="B21" s="704"/>
      <c r="C21" s="704"/>
      <c r="D21" s="12" t="str">
        <f>IF(('Information and Certification'!F10)&gt;7,"Yes","No")</f>
        <v>Yes</v>
      </c>
      <c r="E21" s="677" t="str">
        <f>IF(D21="No","Input the telephone number of LEA Executive Director.","")</f>
        <v/>
      </c>
      <c r="F21" s="677"/>
      <c r="G21" s="677"/>
      <c r="H21" s="677"/>
      <c r="I21" s="677"/>
      <c r="J21" s="677"/>
      <c r="K21" s="10">
        <f t="shared" si="1"/>
        <v>1</v>
      </c>
    </row>
    <row r="22" spans="1:11" ht="15" customHeight="1">
      <c r="A22" s="704" t="s">
        <v>272</v>
      </c>
      <c r="B22" s="704"/>
      <c r="C22" s="704"/>
      <c r="D22" s="12" t="str">
        <f>IF(('Information and Certification'!F12)&gt;7,"Yes","No")</f>
        <v>Yes</v>
      </c>
      <c r="E22" s="677" t="str">
        <f>IF(D22="No","Input the name of additional LEA contact.","")</f>
        <v/>
      </c>
      <c r="F22" s="677"/>
      <c r="G22" s="677"/>
      <c r="H22" s="677"/>
      <c r="I22" s="677"/>
      <c r="J22" s="677"/>
      <c r="K22" s="10">
        <f t="shared" si="1"/>
        <v>1</v>
      </c>
    </row>
    <row r="23" spans="1:11">
      <c r="A23" s="701" t="s">
        <v>273</v>
      </c>
      <c r="B23" s="702"/>
      <c r="C23" s="703"/>
      <c r="D23" s="12" t="str">
        <f>IF(('Information and Certification'!F14)&gt;7,"Yes","No")</f>
        <v>Yes</v>
      </c>
      <c r="E23" s="677" t="str">
        <f>IF(D23="No","Input the position title of additional LEA contact.","")</f>
        <v/>
      </c>
      <c r="F23" s="677"/>
      <c r="G23" s="677"/>
      <c r="H23" s="677"/>
      <c r="I23" s="677"/>
      <c r="J23" s="677"/>
      <c r="K23" s="10">
        <f t="shared" si="0"/>
        <v>1</v>
      </c>
    </row>
    <row r="24" spans="1:11">
      <c r="A24" s="701" t="s">
        <v>251</v>
      </c>
      <c r="B24" s="702"/>
      <c r="C24" s="703"/>
      <c r="D24" s="12" t="str">
        <f>IF(('Information and Certification'!F16)&gt;7,"Yes","No")</f>
        <v>Yes</v>
      </c>
      <c r="E24" s="677" t="str">
        <f>IF(D24="No","Input the email address of primary contact.","")</f>
        <v/>
      </c>
      <c r="F24" s="677"/>
      <c r="G24" s="677"/>
      <c r="H24" s="677"/>
      <c r="I24" s="677"/>
      <c r="J24" s="677"/>
      <c r="K24" s="10">
        <f t="shared" si="1"/>
        <v>1</v>
      </c>
    </row>
    <row r="25" spans="1:11">
      <c r="A25" s="701" t="s">
        <v>274</v>
      </c>
      <c r="B25" s="702"/>
      <c r="C25" s="703"/>
      <c r="D25" s="12" t="str">
        <f>IF(('Information and Certification'!F18)&gt;7,"Yes","No")</f>
        <v>Yes</v>
      </c>
      <c r="E25" s="677" t="str">
        <f>IF(D25="No","Input the telephone number of additional contact.","")</f>
        <v/>
      </c>
      <c r="F25" s="677"/>
      <c r="G25" s="677"/>
      <c r="H25" s="677"/>
      <c r="I25" s="677"/>
      <c r="J25" s="677"/>
      <c r="K25" s="10">
        <f t="shared" si="1"/>
        <v>1</v>
      </c>
    </row>
    <row r="26" spans="1:11" ht="15.75">
      <c r="A26" s="529" t="s">
        <v>277</v>
      </c>
      <c r="B26" s="530"/>
      <c r="C26" s="530"/>
      <c r="D26" s="530"/>
      <c r="E26" s="530"/>
      <c r="F26" s="530"/>
      <c r="G26" s="530"/>
      <c r="H26" s="530"/>
      <c r="I26" s="530"/>
      <c r="J26" s="531"/>
      <c r="K26" s="10">
        <f t="shared" si="1"/>
        <v>0</v>
      </c>
    </row>
    <row r="27" spans="1:11">
      <c r="A27" s="676" t="s">
        <v>278</v>
      </c>
      <c r="B27" s="676"/>
      <c r="C27" s="676"/>
      <c r="D27" s="12" t="str">
        <f>IF((Assurances!B10)&gt;1,"Yes","No")</f>
        <v>Yes</v>
      </c>
      <c r="E27" s="677" t="str">
        <f>IF(D27="No","Select X to indicate compliance with Assurance 1.","")</f>
        <v/>
      </c>
      <c r="F27" s="677"/>
      <c r="G27" s="677"/>
      <c r="H27" s="677"/>
      <c r="I27" s="677"/>
      <c r="J27" s="677"/>
      <c r="K27" s="10">
        <f t="shared" si="1"/>
        <v>1</v>
      </c>
    </row>
    <row r="28" spans="1:11">
      <c r="A28" s="704" t="s">
        <v>279</v>
      </c>
      <c r="B28" s="704"/>
      <c r="C28" s="704"/>
      <c r="D28" s="12" t="str">
        <f>IF((Assurances!B13)&gt;1,"Yes","No")</f>
        <v>Yes</v>
      </c>
      <c r="E28" s="677" t="str">
        <f>IF(D28="No","Select X to indicate compliance with Assurance 2.","")</f>
        <v/>
      </c>
      <c r="F28" s="677"/>
      <c r="G28" s="677"/>
      <c r="H28" s="677"/>
      <c r="I28" s="677"/>
      <c r="J28" s="677"/>
      <c r="K28" s="10">
        <f t="shared" si="0"/>
        <v>1</v>
      </c>
    </row>
    <row r="29" spans="1:11">
      <c r="A29" s="676" t="s">
        <v>280</v>
      </c>
      <c r="B29" s="676"/>
      <c r="C29" s="676"/>
      <c r="D29" s="12" t="str">
        <f>IF((Assurances!B16)&gt;1,"Yes","No")</f>
        <v>Yes</v>
      </c>
      <c r="E29" s="677" t="str">
        <f>IF(D29="No","Select X to indicate compliance with Assurance 3.","")</f>
        <v/>
      </c>
      <c r="F29" s="677"/>
      <c r="G29" s="677"/>
      <c r="H29" s="677"/>
      <c r="I29" s="677"/>
      <c r="J29" s="677"/>
      <c r="K29" s="10">
        <f t="shared" si="1"/>
        <v>1</v>
      </c>
    </row>
    <row r="30" spans="1:11" ht="15.75">
      <c r="A30" s="529" t="s">
        <v>346</v>
      </c>
      <c r="B30" s="530"/>
      <c r="C30" s="530"/>
      <c r="D30" s="530"/>
      <c r="E30" s="530"/>
      <c r="F30" s="530"/>
      <c r="G30" s="530"/>
      <c r="H30" s="530"/>
      <c r="I30" s="530"/>
      <c r="J30" s="531"/>
      <c r="K30" s="10">
        <f t="shared" si="1"/>
        <v>0</v>
      </c>
    </row>
    <row r="31" spans="1:11" ht="15" customHeight="1">
      <c r="A31" s="684" t="s">
        <v>347</v>
      </c>
      <c r="B31" s="685"/>
      <c r="C31" s="685"/>
      <c r="D31" s="99" t="str">
        <f>IF(('LEA Profile'!D23)&gt;100,"Yes","No")</f>
        <v>Yes</v>
      </c>
      <c r="E31" s="677" t="str">
        <f>IF(D31="No","Select Yes or No.","")</f>
        <v/>
      </c>
      <c r="F31" s="677"/>
      <c r="G31" s="677"/>
      <c r="H31" s="677"/>
      <c r="I31" s="677"/>
      <c r="J31" s="677"/>
      <c r="K31" s="10">
        <f t="shared" si="1"/>
        <v>1</v>
      </c>
    </row>
    <row r="32" spans="1:11" ht="15" customHeight="1">
      <c r="A32" s="684" t="s">
        <v>348</v>
      </c>
      <c r="B32" s="685"/>
      <c r="C32" s="685"/>
      <c r="D32" s="99" t="str">
        <f>IF(('LEA Profile'!D25)&gt;100,"Yes","No")</f>
        <v>Yes</v>
      </c>
      <c r="E32" s="677" t="str">
        <f t="shared" ref="E32:E36" si="2">IF(D32="No","Select Yes or No.","")</f>
        <v/>
      </c>
      <c r="F32" s="677"/>
      <c r="G32" s="677"/>
      <c r="H32" s="677"/>
      <c r="I32" s="677"/>
      <c r="J32" s="677"/>
      <c r="K32" s="10">
        <f t="shared" si="1"/>
        <v>1</v>
      </c>
    </row>
    <row r="33" spans="1:11" ht="15" customHeight="1">
      <c r="A33" s="684" t="s">
        <v>349</v>
      </c>
      <c r="B33" s="685"/>
      <c r="C33" s="685"/>
      <c r="D33" s="99" t="str">
        <f>IF(('LEA Profile'!D27)&gt;100,"Yes","No")</f>
        <v>Yes</v>
      </c>
      <c r="E33" s="677" t="str">
        <f t="shared" si="2"/>
        <v/>
      </c>
      <c r="F33" s="677"/>
      <c r="G33" s="677"/>
      <c r="H33" s="677"/>
      <c r="I33" s="677"/>
      <c r="J33" s="677"/>
      <c r="K33" s="10">
        <f t="shared" si="0"/>
        <v>1</v>
      </c>
    </row>
    <row r="34" spans="1:11" ht="15" customHeight="1">
      <c r="A34" s="684" t="s">
        <v>350</v>
      </c>
      <c r="B34" s="685"/>
      <c r="C34" s="685"/>
      <c r="D34" s="99" t="str">
        <f>IF(('LEA Profile'!D29)&gt;100,"Yes","No")</f>
        <v>Yes</v>
      </c>
      <c r="E34" s="677" t="str">
        <f t="shared" si="2"/>
        <v/>
      </c>
      <c r="F34" s="677"/>
      <c r="G34" s="677"/>
      <c r="H34" s="677"/>
      <c r="I34" s="677"/>
      <c r="J34" s="677"/>
      <c r="K34" s="10">
        <f t="shared" si="1"/>
        <v>1</v>
      </c>
    </row>
    <row r="35" spans="1:11" ht="15" customHeight="1">
      <c r="A35" s="684" t="s">
        <v>351</v>
      </c>
      <c r="B35" s="685"/>
      <c r="C35" s="685"/>
      <c r="D35" s="99" t="str">
        <f>IF(('LEA Profile'!D31)&gt;100,"Yes","No")</f>
        <v>Yes</v>
      </c>
      <c r="E35" s="677" t="str">
        <f t="shared" si="2"/>
        <v/>
      </c>
      <c r="F35" s="677"/>
      <c r="G35" s="677"/>
      <c r="H35" s="677"/>
      <c r="I35" s="677"/>
      <c r="J35" s="677"/>
      <c r="K35" s="10">
        <f t="shared" si="1"/>
        <v>1</v>
      </c>
    </row>
    <row r="36" spans="1:11" ht="15" customHeight="1">
      <c r="A36" s="684" t="s">
        <v>352</v>
      </c>
      <c r="B36" s="685"/>
      <c r="C36" s="685"/>
      <c r="D36" s="99" t="str">
        <f>IF(('LEA Profile'!D34)&gt;100,"Yes","No")</f>
        <v>Yes</v>
      </c>
      <c r="E36" s="677" t="str">
        <f t="shared" si="2"/>
        <v/>
      </c>
      <c r="F36" s="677"/>
      <c r="G36" s="677"/>
      <c r="H36" s="677"/>
      <c r="I36" s="677"/>
      <c r="J36" s="677"/>
      <c r="K36" s="10">
        <f t="shared" si="1"/>
        <v>1</v>
      </c>
    </row>
    <row r="37" spans="1:11" ht="15" customHeight="1">
      <c r="A37" s="684" t="s">
        <v>405</v>
      </c>
      <c r="B37" s="685"/>
      <c r="C37" s="685"/>
      <c r="D37" s="99" t="str">
        <f>IF(('LEA Profile'!F34)&gt;1,"Yes","No")</f>
        <v>Yes</v>
      </c>
      <c r="E37" s="677" t="str">
        <f>IF(D37="No","Specify LEA's current bilingual program for ELs or input NOT APPLICABLE.","")</f>
        <v/>
      </c>
      <c r="F37" s="677"/>
      <c r="G37" s="677"/>
      <c r="H37" s="677"/>
      <c r="I37" s="677"/>
      <c r="J37" s="677"/>
      <c r="K37" s="10">
        <f t="shared" si="1"/>
        <v>1</v>
      </c>
    </row>
    <row r="38" spans="1:11" ht="15" customHeight="1">
      <c r="A38" s="684" t="s">
        <v>353</v>
      </c>
      <c r="B38" s="685"/>
      <c r="C38" s="685"/>
      <c r="D38" s="99" t="str">
        <f>IF(('LEA Profile'!D38)&gt;1,"Yes","No")</f>
        <v>Yes</v>
      </c>
      <c r="E38" s="677" t="str">
        <f>IF(D38="No","Input numbers of English learners.","")</f>
        <v/>
      </c>
      <c r="F38" s="677"/>
      <c r="G38" s="677"/>
      <c r="H38" s="677"/>
      <c r="I38" s="677"/>
      <c r="J38" s="677"/>
      <c r="K38" s="10">
        <f t="shared" si="0"/>
        <v>1</v>
      </c>
    </row>
    <row r="39" spans="1:11" ht="15" customHeight="1">
      <c r="A39" s="684" t="s">
        <v>354</v>
      </c>
      <c r="B39" s="685"/>
      <c r="C39" s="685"/>
      <c r="D39" s="99" t="str">
        <f>IF(('LEA Profile'!D31)&gt;100,"Yes","No")</f>
        <v>Yes</v>
      </c>
      <c r="E39" s="677" t="str">
        <f>IF(D39="No","Input number of languages spoken other than English.","")</f>
        <v/>
      </c>
      <c r="F39" s="677"/>
      <c r="G39" s="677"/>
      <c r="H39" s="677"/>
      <c r="I39" s="677"/>
      <c r="J39" s="677"/>
      <c r="K39" s="10">
        <f t="shared" si="1"/>
        <v>1</v>
      </c>
    </row>
    <row r="40" spans="1:11" ht="15" customHeight="1">
      <c r="A40" s="686" t="s">
        <v>355</v>
      </c>
      <c r="B40" s="687"/>
      <c r="C40" s="688"/>
      <c r="D40" s="99" t="str">
        <f>IF(('LEA Profile'!D43)&gt;1,"Yes","No")</f>
        <v>Yes</v>
      </c>
      <c r="E40" s="677" t="str">
        <f>IF(D40="No","Input number of ESL teachers.","")</f>
        <v/>
      </c>
      <c r="F40" s="677"/>
      <c r="G40" s="677"/>
      <c r="H40" s="677"/>
      <c r="I40" s="677"/>
      <c r="J40" s="677"/>
      <c r="K40" s="10">
        <f t="shared" si="1"/>
        <v>1</v>
      </c>
    </row>
    <row r="41" spans="1:11" ht="15" customHeight="1">
      <c r="A41" s="686" t="s">
        <v>356</v>
      </c>
      <c r="B41" s="687"/>
      <c r="C41" s="688"/>
      <c r="D41" s="99" t="str">
        <f>IF(('LEA Profile'!D45)&gt;1,"Yes","No")</f>
        <v>Yes</v>
      </c>
      <c r="E41" s="677" t="str">
        <f>IF(D41="No","Input number of other EL service providers.","")</f>
        <v/>
      </c>
      <c r="F41" s="677"/>
      <c r="G41" s="677"/>
      <c r="H41" s="677"/>
      <c r="I41" s="677"/>
      <c r="J41" s="677"/>
      <c r="K41" s="10">
        <f t="shared" si="1"/>
        <v>1</v>
      </c>
    </row>
    <row r="42" spans="1:11" ht="15" customHeight="1">
      <c r="A42" s="686" t="s">
        <v>357</v>
      </c>
      <c r="B42" s="687"/>
      <c r="C42" s="688"/>
      <c r="D42" s="99" t="str">
        <f>IF(('LEA Profile'!D47)&gt;1,"Yes","No")</f>
        <v>Yes</v>
      </c>
      <c r="E42" s="677" t="str">
        <f>IF(D42="No","DCPS ONLY: Input number of HQ ESL teachers.","")</f>
        <v/>
      </c>
      <c r="F42" s="677"/>
      <c r="G42" s="677"/>
      <c r="H42" s="677"/>
      <c r="I42" s="677"/>
      <c r="J42" s="677"/>
      <c r="K42" s="10">
        <f t="shared" si="1"/>
        <v>1</v>
      </c>
    </row>
    <row r="43" spans="1:11" ht="15.75">
      <c r="A43" s="529" t="s">
        <v>358</v>
      </c>
      <c r="B43" s="530"/>
      <c r="C43" s="530"/>
      <c r="D43" s="530"/>
      <c r="E43" s="530"/>
      <c r="F43" s="530"/>
      <c r="G43" s="530"/>
      <c r="H43" s="530"/>
      <c r="I43" s="530"/>
      <c r="J43" s="531"/>
      <c r="K43" s="10">
        <f t="shared" si="0"/>
        <v>0</v>
      </c>
    </row>
    <row r="44" spans="1:11" ht="15" customHeight="1">
      <c r="A44" s="684" t="s">
        <v>359</v>
      </c>
      <c r="B44" s="685"/>
      <c r="C44" s="685"/>
      <c r="D44" s="99" t="str">
        <f>IF(('Analysis of Data - A'!D9)&gt;1,"Yes","No")</f>
        <v>Yes</v>
      </c>
      <c r="E44" s="689" t="str">
        <f>IF(D44="No","Input actual AMAO 1 Data.","")</f>
        <v/>
      </c>
      <c r="F44" s="690"/>
      <c r="G44" s="690"/>
      <c r="H44" s="690"/>
      <c r="I44" s="690"/>
      <c r="J44" s="691"/>
      <c r="K44" s="10">
        <f t="shared" si="1"/>
        <v>1</v>
      </c>
    </row>
    <row r="45" spans="1:11" ht="15" customHeight="1">
      <c r="A45" s="684" t="s">
        <v>360</v>
      </c>
      <c r="B45" s="685"/>
      <c r="C45" s="685"/>
      <c r="D45" s="99" t="str">
        <f>IF(('Analysis of Data - A'!G9)&gt;1,"Yes","No")</f>
        <v>Yes</v>
      </c>
      <c r="E45" s="689" t="str">
        <f>IF(D45="No","Input actual AMAO 2 Data.","")</f>
        <v/>
      </c>
      <c r="F45" s="690"/>
      <c r="G45" s="690"/>
      <c r="H45" s="690"/>
      <c r="I45" s="690"/>
      <c r="J45" s="691"/>
      <c r="K45" s="10">
        <f t="shared" si="1"/>
        <v>1</v>
      </c>
    </row>
    <row r="46" spans="1:11" ht="15" customHeight="1">
      <c r="A46" s="684" t="s">
        <v>364</v>
      </c>
      <c r="B46" s="685"/>
      <c r="C46" s="685"/>
      <c r="D46" s="99" t="str">
        <f>IF(('Analysis of Data - A'!J9)&gt;1,"Yes","No")</f>
        <v>Yes</v>
      </c>
      <c r="E46" s="689" t="str">
        <f>IF(D46="No","Input actual AMAO 3 Data.","")</f>
        <v/>
      </c>
      <c r="F46" s="690"/>
      <c r="G46" s="690"/>
      <c r="H46" s="690"/>
      <c r="I46" s="690"/>
      <c r="J46" s="691"/>
      <c r="K46" s="10">
        <f t="shared" si="1"/>
        <v>1</v>
      </c>
    </row>
    <row r="47" spans="1:11" ht="15" customHeight="1">
      <c r="A47" s="684" t="s">
        <v>362</v>
      </c>
      <c r="B47" s="685"/>
      <c r="C47" s="685"/>
      <c r="D47" s="99" t="str">
        <f>IF(('Analysis of Data - A'!D12)&gt;1,"Yes","No")</f>
        <v>Yes</v>
      </c>
      <c r="E47" s="689" t="str">
        <f>IF(D47="No","Input the difference between State AMAO 1 Target and your LEA's actual AMAO 1 performance data.","")</f>
        <v/>
      </c>
      <c r="F47" s="690"/>
      <c r="G47" s="690"/>
      <c r="H47" s="690"/>
      <c r="I47" s="690"/>
      <c r="J47" s="691"/>
      <c r="K47" s="10">
        <f t="shared" si="1"/>
        <v>1</v>
      </c>
    </row>
    <row r="48" spans="1:11" ht="15" customHeight="1">
      <c r="A48" s="684" t="s">
        <v>363</v>
      </c>
      <c r="B48" s="685"/>
      <c r="C48" s="685"/>
      <c r="D48" s="99" t="str">
        <f>IF(('Analysis of Data - A'!G12)&gt;1,"Yes","No")</f>
        <v>Yes</v>
      </c>
      <c r="E48" s="689" t="str">
        <f>IF(D48="No","Input the difference between State AMAO 2 Target and your LEA's actual AMAO 2 performance data.","")</f>
        <v/>
      </c>
      <c r="F48" s="690"/>
      <c r="G48" s="690"/>
      <c r="H48" s="690"/>
      <c r="I48" s="690"/>
      <c r="J48" s="691"/>
      <c r="K48" s="10">
        <f t="shared" si="0"/>
        <v>1</v>
      </c>
    </row>
    <row r="49" spans="1:11" ht="15" customHeight="1">
      <c r="A49" s="684" t="s">
        <v>365</v>
      </c>
      <c r="B49" s="685"/>
      <c r="C49" s="685"/>
      <c r="D49" s="99" t="str">
        <f>IF(('Analysis of Data - A'!J12)&gt;1,"Yes","No")</f>
        <v>Yes</v>
      </c>
      <c r="E49" s="689" t="str">
        <f>IF(D49="No","Input the difference between State AMAO 3 Target and your LEA's actual AMAO 3 performance data.","")</f>
        <v/>
      </c>
      <c r="F49" s="690"/>
      <c r="G49" s="690"/>
      <c r="H49" s="690"/>
      <c r="I49" s="690"/>
      <c r="J49" s="691"/>
      <c r="K49" s="10">
        <f t="shared" si="1"/>
        <v>1</v>
      </c>
    </row>
    <row r="50" spans="1:11" ht="15" customHeight="1">
      <c r="A50" s="684" t="s">
        <v>366</v>
      </c>
      <c r="B50" s="685"/>
      <c r="C50" s="685"/>
      <c r="D50" s="99" t="str">
        <f>IF(('Analysis of Data - A'!D15)&gt;50,"Yes","No")</f>
        <v>Yes</v>
      </c>
      <c r="E50" s="689" t="str">
        <f>IF(D50="No","Input your AMAO 1 overall analysis. There is a 50-word minimum requirement per analysis entry.","")</f>
        <v/>
      </c>
      <c r="F50" s="690"/>
      <c r="G50" s="690"/>
      <c r="H50" s="690"/>
      <c r="I50" s="690"/>
      <c r="J50" s="691"/>
      <c r="K50" s="10">
        <f t="shared" si="1"/>
        <v>1</v>
      </c>
    </row>
    <row r="51" spans="1:11" ht="15" customHeight="1">
      <c r="A51" s="684" t="s">
        <v>367</v>
      </c>
      <c r="B51" s="685"/>
      <c r="C51" s="685"/>
      <c r="D51" s="99" t="str">
        <f>IF(('[9]Analysis of Data - A'!G15)&gt;50,"Yes","No")</f>
        <v>Yes</v>
      </c>
      <c r="E51" s="689" t="str">
        <f>IF(D51="No","Input your AMAO 2 overall analysis. There is a 50-word minimum requirement per analysis entry.","")</f>
        <v/>
      </c>
      <c r="F51" s="690"/>
      <c r="G51" s="690"/>
      <c r="H51" s="690"/>
      <c r="I51" s="690"/>
      <c r="J51" s="691"/>
      <c r="K51" s="10">
        <f t="shared" si="1"/>
        <v>1</v>
      </c>
    </row>
    <row r="52" spans="1:11" ht="15" customHeight="1">
      <c r="A52" s="684" t="s">
        <v>368</v>
      </c>
      <c r="B52" s="685"/>
      <c r="C52" s="685"/>
      <c r="D52" s="99" t="str">
        <f>IF(('[9]Analysis of Data - A'!J15)&gt;50,"Yes","No")</f>
        <v>Yes</v>
      </c>
      <c r="E52" s="689" t="str">
        <f>IF(D52="No","Input your AMAO 3 overall analysis. There is a 50-word minimum requirement per analysis entry.","")</f>
        <v/>
      </c>
      <c r="F52" s="690"/>
      <c r="G52" s="690"/>
      <c r="H52" s="690"/>
      <c r="I52" s="690"/>
      <c r="J52" s="691"/>
      <c r="K52" s="10">
        <f t="shared" si="1"/>
        <v>1</v>
      </c>
    </row>
    <row r="53" spans="1:11" ht="15.75">
      <c r="A53" s="529" t="s">
        <v>369</v>
      </c>
      <c r="B53" s="530"/>
      <c r="C53" s="530"/>
      <c r="D53" s="530"/>
      <c r="E53" s="530"/>
      <c r="F53" s="530"/>
      <c r="G53" s="530"/>
      <c r="H53" s="530"/>
      <c r="I53" s="530"/>
      <c r="J53" s="531"/>
      <c r="K53" s="10">
        <f t="shared" si="0"/>
        <v>0</v>
      </c>
    </row>
    <row r="54" spans="1:11" ht="30.95" customHeight="1">
      <c r="A54" s="684" t="s">
        <v>373</v>
      </c>
      <c r="B54" s="685"/>
      <c r="C54" s="685"/>
      <c r="D54" s="99" t="str">
        <f>IF(('Analysis of Data - B'!D7)&gt;100,"Yes","No")</f>
        <v>Yes</v>
      </c>
      <c r="E54" s="681" t="str">
        <f>IF(D54="No","Provide a brief description of the program or activity. There is a 50-word minimum requirement per entry.","")</f>
        <v/>
      </c>
      <c r="F54" s="682"/>
      <c r="G54" s="682"/>
      <c r="H54" s="682"/>
      <c r="I54" s="682"/>
      <c r="J54" s="683"/>
      <c r="K54" s="10">
        <f t="shared" si="1"/>
        <v>1</v>
      </c>
    </row>
    <row r="55" spans="1:11" ht="30.95" customHeight="1">
      <c r="A55" s="684" t="s">
        <v>374</v>
      </c>
      <c r="B55" s="685"/>
      <c r="C55" s="685"/>
      <c r="D55" s="99" t="str">
        <f>IF(('Analysis of Data - B'!F7)&gt;100,"Yes","No")</f>
        <v>Yes</v>
      </c>
      <c r="E55" s="681" t="str">
        <f>IF(D55="No","Identify applicable AMAO(s) that the activity is directly addressing or supporting. There is a 50-word minimum requirement per entry.","")</f>
        <v/>
      </c>
      <c r="F55" s="682"/>
      <c r="G55" s="682"/>
      <c r="H55" s="682"/>
      <c r="I55" s="682"/>
      <c r="J55" s="683"/>
      <c r="K55" s="10">
        <f t="shared" si="1"/>
        <v>1</v>
      </c>
    </row>
    <row r="56" spans="1:11" ht="30.95" customHeight="1">
      <c r="A56" s="684" t="s">
        <v>375</v>
      </c>
      <c r="B56" s="685"/>
      <c r="C56" s="685"/>
      <c r="D56" s="99" t="str">
        <f>IF(('Analysis of Data - B'!H7)&gt;100,"Yes","No")</f>
        <v>Yes</v>
      </c>
      <c r="E56" s="681" t="str">
        <f>IF(D56="No","Describe how the activity is expected to improve student’s English proficiency and academic achievement. There is a 50-word minimum requirement per entry.","")</f>
        <v/>
      </c>
      <c r="F56" s="682"/>
      <c r="G56" s="682"/>
      <c r="H56" s="682"/>
      <c r="I56" s="682"/>
      <c r="J56" s="683"/>
      <c r="K56" s="10">
        <f t="shared" si="1"/>
        <v>1</v>
      </c>
    </row>
    <row r="57" spans="1:11" ht="30.95" customHeight="1">
      <c r="A57" s="684" t="s">
        <v>391</v>
      </c>
      <c r="B57" s="685"/>
      <c r="C57" s="685"/>
      <c r="D57" s="99" t="str">
        <f>IF(('Analysis of Data - B'!J7)&gt;100,"Yes","No")</f>
        <v>Yes</v>
      </c>
      <c r="E57" s="681" t="str">
        <f>IF(D57="No","Identify and describe the strengths of the activity. There is a 50-word minimum requirement per entry.","")</f>
        <v/>
      </c>
      <c r="F57" s="682"/>
      <c r="G57" s="682"/>
      <c r="H57" s="682"/>
      <c r="I57" s="682"/>
      <c r="J57" s="683"/>
      <c r="K57" s="10">
        <f t="shared" si="1"/>
        <v>1</v>
      </c>
    </row>
    <row r="58" spans="1:11" ht="30.95" customHeight="1">
      <c r="A58" s="684" t="s">
        <v>376</v>
      </c>
      <c r="B58" s="685"/>
      <c r="C58" s="685"/>
      <c r="D58" s="99" t="str">
        <f>IF(('Analysis of Data - B'!L7)&gt;100,"Yes","No")</f>
        <v>Yes</v>
      </c>
      <c r="E58" s="681" t="str">
        <f>IF(D58="No","Identify and describe the factors that prevented the LEA or consortium from achieving AMAO(s). There is a 50-word minimum requirement per description entry.","")</f>
        <v/>
      </c>
      <c r="F58" s="682"/>
      <c r="G58" s="682"/>
      <c r="H58" s="682"/>
      <c r="I58" s="682"/>
      <c r="J58" s="683"/>
      <c r="K58" s="10">
        <f t="shared" si="0"/>
        <v>1</v>
      </c>
    </row>
    <row r="59" spans="1:11" ht="30.95" customHeight="1">
      <c r="A59" s="684" t="s">
        <v>377</v>
      </c>
      <c r="B59" s="685"/>
      <c r="C59" s="685"/>
      <c r="D59" s="99" t="str">
        <f>IF(('Analysis of Data - B'!D19)&gt;100,"Yes","No")</f>
        <v>Yes</v>
      </c>
      <c r="E59" s="681" t="str">
        <f>IF(D59="No","Provide a brief description of the program or activity. There is a 50-word minimum requirement per entry.","")</f>
        <v/>
      </c>
      <c r="F59" s="682"/>
      <c r="G59" s="682"/>
      <c r="H59" s="682"/>
      <c r="I59" s="682"/>
      <c r="J59" s="683"/>
      <c r="K59" s="10">
        <f t="shared" si="1"/>
        <v>1</v>
      </c>
    </row>
    <row r="60" spans="1:11" ht="30.95" customHeight="1">
      <c r="A60" s="684" t="s">
        <v>378</v>
      </c>
      <c r="B60" s="685"/>
      <c r="C60" s="685"/>
      <c r="D60" s="99" t="str">
        <f>IF(('Analysis of Data - B'!F19)&gt;100,"Yes","No")</f>
        <v>Yes</v>
      </c>
      <c r="E60" s="681" t="str">
        <f>IF(D60="No","Identify applicable AMAO(s) that the activity is directly addressing or supporting. There is a 50-word minimum requirement per entry.","")</f>
        <v/>
      </c>
      <c r="F60" s="682"/>
      <c r="G60" s="682"/>
      <c r="H60" s="682"/>
      <c r="I60" s="682"/>
      <c r="J60" s="683"/>
      <c r="K60" s="10">
        <f t="shared" si="1"/>
        <v>1</v>
      </c>
    </row>
    <row r="61" spans="1:11" ht="30.95" customHeight="1">
      <c r="A61" s="684" t="s">
        <v>379</v>
      </c>
      <c r="B61" s="685"/>
      <c r="C61" s="685"/>
      <c r="D61" s="99" t="str">
        <f>IF(('Analysis of Data - B'!H19)&gt;100,"Yes","No")</f>
        <v>Yes</v>
      </c>
      <c r="E61" s="681" t="str">
        <f>IF(D61="No","Describe how the activity is expected to improve student’s English proficiency and academic achievement. There is a 50-word minimum requirement per entry.","")</f>
        <v/>
      </c>
      <c r="F61" s="682"/>
      <c r="G61" s="682"/>
      <c r="H61" s="682"/>
      <c r="I61" s="682"/>
      <c r="J61" s="683"/>
      <c r="K61" s="10">
        <f t="shared" si="1"/>
        <v>1</v>
      </c>
    </row>
    <row r="62" spans="1:11" ht="30.95" customHeight="1">
      <c r="A62" s="684" t="s">
        <v>390</v>
      </c>
      <c r="B62" s="685"/>
      <c r="C62" s="685"/>
      <c r="D62" s="99" t="str">
        <f>IF(('Analysis of Data - B'!J19)&gt;100,"Yes","No")</f>
        <v>Yes</v>
      </c>
      <c r="E62" s="681" t="str">
        <f>IF(D62="No","Identify and describe the strengths of the activity. There is a 50-word minimum requirement per entry.","")</f>
        <v/>
      </c>
      <c r="F62" s="682"/>
      <c r="G62" s="682"/>
      <c r="H62" s="682"/>
      <c r="I62" s="682"/>
      <c r="J62" s="683"/>
      <c r="K62" s="10">
        <f t="shared" si="1"/>
        <v>1</v>
      </c>
    </row>
    <row r="63" spans="1:11" ht="30.95" customHeight="1">
      <c r="A63" s="684" t="s">
        <v>380</v>
      </c>
      <c r="B63" s="685"/>
      <c r="C63" s="685"/>
      <c r="D63" s="99" t="str">
        <f>IF(('Analysis of Data - B'!L19)&gt;100,"Yes","No")</f>
        <v>Yes</v>
      </c>
      <c r="E63" s="681" t="str">
        <f>IF(D63="No","Identify and describe the factors that prevented the LEA or consortium from achieving AMAO(s). There is a 50-word minimum requirement per description entry.","")</f>
        <v/>
      </c>
      <c r="F63" s="682"/>
      <c r="G63" s="682"/>
      <c r="H63" s="682"/>
      <c r="I63" s="682"/>
      <c r="J63" s="683"/>
      <c r="K63" s="10">
        <f t="shared" si="0"/>
        <v>1</v>
      </c>
    </row>
    <row r="64" spans="1:11" ht="30.95" customHeight="1">
      <c r="A64" s="684" t="s">
        <v>381</v>
      </c>
      <c r="B64" s="685"/>
      <c r="C64" s="685"/>
      <c r="D64" s="99" t="str">
        <f>IF(('Analysis of Data - B'!D31)&gt;100,"Yes","No")</f>
        <v>Yes</v>
      </c>
      <c r="E64" s="681" t="str">
        <f>IF(D64="No","Provide a brief description of the program or activity. There is a 50-word minimum requirement per entry.","")</f>
        <v/>
      </c>
      <c r="F64" s="682"/>
      <c r="G64" s="682"/>
      <c r="H64" s="682"/>
      <c r="I64" s="682"/>
      <c r="J64" s="683"/>
      <c r="K64" s="10">
        <f t="shared" si="1"/>
        <v>1</v>
      </c>
    </row>
    <row r="65" spans="1:11" ht="30.95" customHeight="1">
      <c r="A65" s="684" t="s">
        <v>382</v>
      </c>
      <c r="B65" s="685"/>
      <c r="C65" s="685"/>
      <c r="D65" s="99" t="str">
        <f>IF(('Analysis of Data - B'!F31)&gt;100,"Yes","No")</f>
        <v>Yes</v>
      </c>
      <c r="E65" s="681" t="str">
        <f>IF(D65="No","Identify applicable AMAO(s) that the activity is directly addressing or supporting. There is a 50-word minimum requirement per entry.","")</f>
        <v/>
      </c>
      <c r="F65" s="682"/>
      <c r="G65" s="682"/>
      <c r="H65" s="682"/>
      <c r="I65" s="682"/>
      <c r="J65" s="683"/>
      <c r="K65" s="10">
        <f t="shared" si="1"/>
        <v>1</v>
      </c>
    </row>
    <row r="66" spans="1:11" ht="30.95" customHeight="1">
      <c r="A66" s="684" t="s">
        <v>383</v>
      </c>
      <c r="B66" s="685"/>
      <c r="C66" s="685"/>
      <c r="D66" s="99" t="str">
        <f>IF(('Analysis of Data - B'!H31)&gt;100,"Yes","No")</f>
        <v>Yes</v>
      </c>
      <c r="E66" s="681" t="str">
        <f>IF(D66="No","Describe how the activity is expected to improve student’s English proficiency and academic achievement. There is a 50-word minimum requirement per entry.","")</f>
        <v/>
      </c>
      <c r="F66" s="682"/>
      <c r="G66" s="682"/>
      <c r="H66" s="682"/>
      <c r="I66" s="682"/>
      <c r="J66" s="683"/>
      <c r="K66" s="10">
        <f t="shared" si="1"/>
        <v>1</v>
      </c>
    </row>
    <row r="67" spans="1:11" ht="30.95" customHeight="1">
      <c r="A67" s="684" t="s">
        <v>385</v>
      </c>
      <c r="B67" s="685"/>
      <c r="C67" s="685"/>
      <c r="D67" s="99" t="str">
        <f>IF(('Analysis of Data - B'!J31)&gt;100,"Yes","No")</f>
        <v>Yes</v>
      </c>
      <c r="E67" s="681" t="str">
        <f>IF(D67="No","Identify and describe the strengths of the activity. There is a 50-word minimum requirement per entry.","")</f>
        <v/>
      </c>
      <c r="F67" s="682"/>
      <c r="G67" s="682"/>
      <c r="H67" s="682"/>
      <c r="I67" s="682"/>
      <c r="J67" s="683"/>
      <c r="K67" s="10">
        <f t="shared" si="1"/>
        <v>1</v>
      </c>
    </row>
    <row r="68" spans="1:11" ht="30.95" customHeight="1">
      <c r="A68" s="684" t="s">
        <v>384</v>
      </c>
      <c r="B68" s="685"/>
      <c r="C68" s="685"/>
      <c r="D68" s="99" t="str">
        <f>IF(('Analysis of Data - B'!L31)&gt;100,"Yes","No")</f>
        <v>Yes</v>
      </c>
      <c r="E68" s="681" t="str">
        <f>IF(D68="No","Identify and describe the factors that prevented the LEA or consortium from achieving AMAO(s). There is a 50-word minimum requirement per description entry.","")</f>
        <v/>
      </c>
      <c r="F68" s="682"/>
      <c r="G68" s="682"/>
      <c r="H68" s="682"/>
      <c r="I68" s="682"/>
      <c r="J68" s="683"/>
      <c r="K68" s="10">
        <f t="shared" si="0"/>
        <v>1</v>
      </c>
    </row>
    <row r="69" spans="1:11" ht="15.75">
      <c r="A69" s="529" t="s">
        <v>389</v>
      </c>
      <c r="B69" s="530"/>
      <c r="C69" s="530"/>
      <c r="D69" s="530"/>
      <c r="E69" s="530"/>
      <c r="F69" s="530"/>
      <c r="G69" s="530"/>
      <c r="H69" s="530"/>
      <c r="I69" s="530"/>
      <c r="J69" s="531"/>
      <c r="K69" s="10">
        <f t="shared" si="1"/>
        <v>0</v>
      </c>
    </row>
    <row r="70" spans="1:11" ht="30.95" customHeight="1">
      <c r="A70" s="684" t="s">
        <v>373</v>
      </c>
      <c r="B70" s="685"/>
      <c r="C70" s="685"/>
      <c r="D70" s="99" t="str">
        <f>IF(('Action Plan'!D7)&gt;100,"Yes","No")</f>
        <v>Yes</v>
      </c>
      <c r="E70" s="681" t="str">
        <f>IF(D70="No","Provide a brief description of the program or activity. There is a 50-word minimum requirement per entry.","")</f>
        <v/>
      </c>
      <c r="F70" s="682"/>
      <c r="G70" s="682"/>
      <c r="H70" s="682"/>
      <c r="I70" s="682"/>
      <c r="J70" s="683"/>
      <c r="K70" s="10">
        <f t="shared" si="1"/>
        <v>1</v>
      </c>
    </row>
    <row r="71" spans="1:11" ht="30.95" customHeight="1">
      <c r="A71" s="684" t="s">
        <v>374</v>
      </c>
      <c r="B71" s="685"/>
      <c r="C71" s="685"/>
      <c r="D71" s="99" t="str">
        <f>IF(('Action Plan'!F7)&gt;100,"Yes","No")</f>
        <v>Yes</v>
      </c>
      <c r="E71" s="681" t="str">
        <f>IF(D71="No","Identify applicable AMAO(s) that the activity is directly addressing or supporting. There is a 50-word minimum requirement per entry.","")</f>
        <v/>
      </c>
      <c r="F71" s="682"/>
      <c r="G71" s="682"/>
      <c r="H71" s="682"/>
      <c r="I71" s="682"/>
      <c r="J71" s="683"/>
      <c r="K71" s="10">
        <f t="shared" si="1"/>
        <v>1</v>
      </c>
    </row>
    <row r="72" spans="1:11" ht="30.95" customHeight="1">
      <c r="A72" s="684" t="s">
        <v>375</v>
      </c>
      <c r="B72" s="685"/>
      <c r="C72" s="685"/>
      <c r="D72" s="99" t="str">
        <f>IF(('Action Plan'!H7)&gt;100,"Yes","No")</f>
        <v>Yes</v>
      </c>
      <c r="E72" s="681" t="str">
        <f>IF(D72="No","Describe how the activity is expected to improve student’s English proficiency and academic achievement. There is a 50-word minimum requirement per entry.","")</f>
        <v/>
      </c>
      <c r="F72" s="682"/>
      <c r="G72" s="682"/>
      <c r="H72" s="682"/>
      <c r="I72" s="682"/>
      <c r="J72" s="683"/>
      <c r="K72" s="10">
        <f t="shared" si="1"/>
        <v>1</v>
      </c>
    </row>
    <row r="73" spans="1:11" ht="30.95" customHeight="1">
      <c r="A73" s="684" t="s">
        <v>387</v>
      </c>
      <c r="B73" s="685"/>
      <c r="C73" s="685"/>
      <c r="D73" s="99" t="str">
        <f>IF(('Action Plan'!J7)&gt;100,"Yes","No")</f>
        <v>Yes</v>
      </c>
      <c r="E73" s="681" t="str">
        <f>IF(D73="No","Provide the personnel who is(are) responsible for implementing the activity and the timeline to complete the activity.","")</f>
        <v/>
      </c>
      <c r="F73" s="682"/>
      <c r="G73" s="682"/>
      <c r="H73" s="682"/>
      <c r="I73" s="682"/>
      <c r="J73" s="683"/>
      <c r="K73" s="10">
        <f t="shared" si="0"/>
        <v>1</v>
      </c>
    </row>
    <row r="74" spans="1:11" ht="30.95" customHeight="1">
      <c r="A74" s="684" t="s">
        <v>388</v>
      </c>
      <c r="B74" s="685"/>
      <c r="C74" s="685"/>
      <c r="D74" s="99" t="str">
        <f>IF(('Action Plan'!L7)&gt;100,"Yes","No")</f>
        <v>Yes</v>
      </c>
      <c r="E74" s="681" t="str">
        <f>IF(D74="No","Explain how the activity will be monitored to ensure successful implementation. There is a 50-word minimum requirement per description entry.","")</f>
        <v/>
      </c>
      <c r="F74" s="682"/>
      <c r="G74" s="682"/>
      <c r="H74" s="682"/>
      <c r="I74" s="682"/>
      <c r="J74" s="683"/>
      <c r="K74" s="10">
        <f t="shared" si="1"/>
        <v>1</v>
      </c>
    </row>
    <row r="75" spans="1:11" ht="30.95" customHeight="1">
      <c r="A75" s="684" t="s">
        <v>377</v>
      </c>
      <c r="B75" s="685"/>
      <c r="C75" s="685"/>
      <c r="D75" s="99" t="str">
        <f>IF(('Action Plan'!D19)&gt;100,"Yes","No")</f>
        <v>Yes</v>
      </c>
      <c r="E75" s="681" t="str">
        <f>IF(D75="No","Provide a brief description of the program or activity. There is a 50-word minimum requirement per entry.","")</f>
        <v/>
      </c>
      <c r="F75" s="682"/>
      <c r="G75" s="682"/>
      <c r="H75" s="682"/>
      <c r="I75" s="682"/>
      <c r="J75" s="683"/>
      <c r="K75" s="10">
        <f t="shared" si="1"/>
        <v>1</v>
      </c>
    </row>
    <row r="76" spans="1:11" ht="30.95" customHeight="1">
      <c r="A76" s="684" t="s">
        <v>378</v>
      </c>
      <c r="B76" s="685"/>
      <c r="C76" s="685"/>
      <c r="D76" s="99" t="str">
        <f>IF(('Action Plan'!F19)&gt;100,"Yes","No")</f>
        <v>Yes</v>
      </c>
      <c r="E76" s="681" t="str">
        <f>IF(D76="No","Identify applicable AMAO(s) that the activity is directly addressing or supporting. There is a 50-word minimum requirement per entry.","")</f>
        <v/>
      </c>
      <c r="F76" s="682"/>
      <c r="G76" s="682"/>
      <c r="H76" s="682"/>
      <c r="I76" s="682"/>
      <c r="J76" s="683"/>
      <c r="K76" s="10">
        <f t="shared" si="1"/>
        <v>1</v>
      </c>
    </row>
    <row r="77" spans="1:11" ht="30.95" customHeight="1">
      <c r="A77" s="684" t="s">
        <v>379</v>
      </c>
      <c r="B77" s="685"/>
      <c r="C77" s="685"/>
      <c r="D77" s="99" t="str">
        <f>IF(('Action Plan'!H19)&gt;100,"Yes","No")</f>
        <v>Yes</v>
      </c>
      <c r="E77" s="681" t="str">
        <f>IF(D77="No","Describe how the activity is expected to improve student’s English proficiency and academic achievement. There is a 50-word minimum requirement per entry.","")</f>
        <v/>
      </c>
      <c r="F77" s="682"/>
      <c r="G77" s="682"/>
      <c r="H77" s="682"/>
      <c r="I77" s="682"/>
      <c r="J77" s="683"/>
      <c r="K77" s="10">
        <f t="shared" si="1"/>
        <v>1</v>
      </c>
    </row>
    <row r="78" spans="1:11" ht="30.95" customHeight="1">
      <c r="A78" s="684" t="s">
        <v>392</v>
      </c>
      <c r="B78" s="685"/>
      <c r="C78" s="685"/>
      <c r="D78" s="99" t="str">
        <f>IF(('Action Plan'!J19)&gt;100,"Yes","No")</f>
        <v>Yes</v>
      </c>
      <c r="E78" s="681" t="str">
        <f>IF(D78="No","Provide the personnel who is(are) responsible for implementing the activity and the timeline to complete the activity.","")</f>
        <v/>
      </c>
      <c r="F78" s="682"/>
      <c r="G78" s="682"/>
      <c r="H78" s="682"/>
      <c r="I78" s="682"/>
      <c r="J78" s="683"/>
      <c r="K78" s="10">
        <f t="shared" ref="K78:K86" si="3">IF(D78="Yes",1,0)</f>
        <v>1</v>
      </c>
    </row>
    <row r="79" spans="1:11" ht="30.95" customHeight="1">
      <c r="A79" s="684" t="s">
        <v>394</v>
      </c>
      <c r="B79" s="685"/>
      <c r="C79" s="685"/>
      <c r="D79" s="99" t="str">
        <f>IF(('Action Plan'!L19)&gt;100,"Yes","No")</f>
        <v>Yes</v>
      </c>
      <c r="E79" s="681" t="str">
        <f>IF(D79="No","Explain how the activity will be monitored to ensure successful implementation. There is a 50-word minimum requirement per description entry.","")</f>
        <v/>
      </c>
      <c r="F79" s="682"/>
      <c r="G79" s="682"/>
      <c r="H79" s="682"/>
      <c r="I79" s="682"/>
      <c r="J79" s="683"/>
      <c r="K79" s="10">
        <f t="shared" si="3"/>
        <v>1</v>
      </c>
    </row>
    <row r="80" spans="1:11" ht="30.95" customHeight="1">
      <c r="A80" s="684" t="s">
        <v>381</v>
      </c>
      <c r="B80" s="685"/>
      <c r="C80" s="685"/>
      <c r="D80" s="99" t="str">
        <f>IF(('Action Plan'!D31)&gt;100,"Yes","No")</f>
        <v>Yes</v>
      </c>
      <c r="E80" s="681" t="str">
        <f>IF(D80="No","Provide a brief description of the program or activity. There is a 50-word minimum requirement per entry.","")</f>
        <v/>
      </c>
      <c r="F80" s="682"/>
      <c r="G80" s="682"/>
      <c r="H80" s="682"/>
      <c r="I80" s="682"/>
      <c r="J80" s="683"/>
      <c r="K80" s="10">
        <f t="shared" si="3"/>
        <v>1</v>
      </c>
    </row>
    <row r="81" spans="1:11" ht="30.95" customHeight="1">
      <c r="A81" s="684" t="s">
        <v>382</v>
      </c>
      <c r="B81" s="685"/>
      <c r="C81" s="685"/>
      <c r="D81" s="99" t="str">
        <f>IF(('Action Plan'!F31)&gt;100,"Yes","No")</f>
        <v>Yes</v>
      </c>
      <c r="E81" s="681" t="str">
        <f>IF(D81="No","Identify applicable AMAO(s) that the activity is directly addressing or supporting. There is a 50-word minimum requirement per entry.","")</f>
        <v/>
      </c>
      <c r="F81" s="682"/>
      <c r="G81" s="682"/>
      <c r="H81" s="682"/>
      <c r="I81" s="682"/>
      <c r="J81" s="683"/>
      <c r="K81" s="10">
        <f t="shared" si="3"/>
        <v>1</v>
      </c>
    </row>
    <row r="82" spans="1:11" ht="30.95" customHeight="1">
      <c r="A82" s="684" t="s">
        <v>383</v>
      </c>
      <c r="B82" s="685"/>
      <c r="C82" s="685"/>
      <c r="D82" s="99" t="str">
        <f>IF(('Action Plan'!H31)&gt;100,"Yes","No")</f>
        <v>Yes</v>
      </c>
      <c r="E82" s="681" t="str">
        <f>IF(D82="No","Describe how the activity is expected to improve student’s English proficiency and academic achievement. There is a 50-word minimum requirement per entry.","")</f>
        <v/>
      </c>
      <c r="F82" s="682"/>
      <c r="G82" s="682"/>
      <c r="H82" s="682"/>
      <c r="I82" s="682"/>
      <c r="J82" s="683"/>
      <c r="K82" s="10">
        <f t="shared" si="3"/>
        <v>1</v>
      </c>
    </row>
    <row r="83" spans="1:11" ht="30.95" customHeight="1">
      <c r="A83" s="684" t="s">
        <v>393</v>
      </c>
      <c r="B83" s="685"/>
      <c r="C83" s="685"/>
      <c r="D83" s="99" t="str">
        <f>IF(('Action Plan'!J31)&gt;100,"Yes","No")</f>
        <v>Yes</v>
      </c>
      <c r="E83" s="681" t="str">
        <f>IF(D83="No","Provide the personnel who is(are) responsible for implementing the activity and the timeline to complete the activity.","")</f>
        <v/>
      </c>
      <c r="F83" s="682"/>
      <c r="G83" s="682"/>
      <c r="H83" s="682"/>
      <c r="I83" s="682"/>
      <c r="J83" s="683"/>
      <c r="K83" s="10">
        <f t="shared" si="3"/>
        <v>1</v>
      </c>
    </row>
    <row r="84" spans="1:11" ht="30.95" customHeight="1">
      <c r="A84" s="684" t="s">
        <v>395</v>
      </c>
      <c r="B84" s="685"/>
      <c r="C84" s="685"/>
      <c r="D84" s="99" t="str">
        <f>IF(('Action Plan'!L31)&gt;100,"Yes","No")</f>
        <v>Yes</v>
      </c>
      <c r="E84" s="681" t="str">
        <f>IF(D84="No","Explain how the activity will be monitored to ensure successful implementation. There is a 50-word minimum requirement per description entry.","")</f>
        <v/>
      </c>
      <c r="F84" s="682"/>
      <c r="G84" s="682"/>
      <c r="H84" s="682"/>
      <c r="I84" s="682"/>
      <c r="J84" s="683"/>
      <c r="K84" s="10">
        <f t="shared" si="3"/>
        <v>1</v>
      </c>
    </row>
    <row r="85" spans="1:11" ht="15.75">
      <c r="A85" s="529" t="s">
        <v>399</v>
      </c>
      <c r="B85" s="530"/>
      <c r="C85" s="530"/>
      <c r="D85" s="530"/>
      <c r="E85" s="530"/>
      <c r="F85" s="530"/>
      <c r="G85" s="530"/>
      <c r="H85" s="530"/>
      <c r="I85" s="530"/>
      <c r="J85" s="531"/>
      <c r="K85" s="10">
        <f t="shared" si="3"/>
        <v>0</v>
      </c>
    </row>
    <row r="86" spans="1:11" ht="15" customHeight="1">
      <c r="A86" s="678" t="s">
        <v>400</v>
      </c>
      <c r="B86" s="679"/>
      <c r="C86" s="680"/>
      <c r="D86" s="99" t="str">
        <f>IF(('Notice of Revisions'!D6)&gt;100,"Yes","No")</f>
        <v>Yes</v>
      </c>
      <c r="E86" s="681" t="str">
        <f>IF(D86="No","Input revisions on Instructional Programs. There is a 50-word minimum requirement per entry.","")</f>
        <v/>
      </c>
      <c r="F86" s="682"/>
      <c r="G86" s="682"/>
      <c r="H86" s="682"/>
      <c r="I86" s="682"/>
      <c r="J86" s="683"/>
      <c r="K86" s="10">
        <f t="shared" si="3"/>
        <v>1</v>
      </c>
    </row>
    <row r="87" spans="1:11" ht="15" customHeight="1">
      <c r="A87" s="678" t="s">
        <v>401</v>
      </c>
      <c r="B87" s="679"/>
      <c r="C87" s="680"/>
      <c r="D87" s="99" t="str">
        <f>IF(('Notice of Revisions'!D18)&gt;100,"Yes","No")</f>
        <v>Yes</v>
      </c>
      <c r="E87" s="681" t="str">
        <f>IF(D87="No","Input revisions on Professional Development. There is a 50-word minimum requirement per entry.","")</f>
        <v/>
      </c>
      <c r="F87" s="682"/>
      <c r="G87" s="682"/>
      <c r="H87" s="682"/>
      <c r="I87" s="682"/>
      <c r="J87" s="683"/>
      <c r="K87" s="10">
        <f t="shared" ref="K87" si="4">IF(D87="Yes",1,0)</f>
        <v>1</v>
      </c>
    </row>
    <row r="88" spans="1:11" ht="15" customHeight="1">
      <c r="A88" s="678" t="s">
        <v>402</v>
      </c>
      <c r="B88" s="679"/>
      <c r="C88" s="680"/>
      <c r="D88" s="99" t="str">
        <f>IF(('Notice of Revisions'!D30)&gt;100,"Yes","No")</f>
        <v>Yes</v>
      </c>
      <c r="E88" s="681" t="str">
        <f>IF(D88="No","Input revisions on Parental Involvement. There is a 50-word minimum requirement per entry.","")</f>
        <v/>
      </c>
      <c r="F88" s="682"/>
      <c r="G88" s="682"/>
      <c r="H88" s="682"/>
      <c r="I88" s="682"/>
      <c r="J88" s="683"/>
      <c r="K88" s="10">
        <f t="shared" ref="K88" si="5">IF(D88="Yes",1,0)</f>
        <v>1</v>
      </c>
    </row>
    <row r="89" spans="1:11" s="119" customFormat="1" ht="20.25" customHeight="1">
      <c r="D89" s="121"/>
      <c r="G89" s="122"/>
      <c r="K89" s="119">
        <f>SUM(K12:K41)+SUM(K43:K88)</f>
        <v>70</v>
      </c>
    </row>
  </sheetData>
  <sheetProtection password="CC52" sheet="1" objects="1" scenarios="1" selectLockedCells="1"/>
  <mergeCells count="157">
    <mergeCell ref="A83:C83"/>
    <mergeCell ref="E83:J83"/>
    <mergeCell ref="A84:C84"/>
    <mergeCell ref="E84:J84"/>
    <mergeCell ref="A78:C78"/>
    <mergeCell ref="E78:J78"/>
    <mergeCell ref="A79:C79"/>
    <mergeCell ref="E79:J79"/>
    <mergeCell ref="A80:C80"/>
    <mergeCell ref="E80:J80"/>
    <mergeCell ref="A81:C81"/>
    <mergeCell ref="E81:J81"/>
    <mergeCell ref="A82:C82"/>
    <mergeCell ref="E82:J82"/>
    <mergeCell ref="A73:C73"/>
    <mergeCell ref="E73:J73"/>
    <mergeCell ref="A74:C74"/>
    <mergeCell ref="E74:J74"/>
    <mergeCell ref="A75:C75"/>
    <mergeCell ref="E75:J75"/>
    <mergeCell ref="A76:C76"/>
    <mergeCell ref="E76:J76"/>
    <mergeCell ref="A77:C77"/>
    <mergeCell ref="E77:J77"/>
    <mergeCell ref="A70:C70"/>
    <mergeCell ref="E70:J70"/>
    <mergeCell ref="A71:C71"/>
    <mergeCell ref="E71:J71"/>
    <mergeCell ref="A69:J69"/>
    <mergeCell ref="A72:C72"/>
    <mergeCell ref="E72:J72"/>
    <mergeCell ref="A64:C64"/>
    <mergeCell ref="E64:J64"/>
    <mergeCell ref="A65:C65"/>
    <mergeCell ref="E65:J65"/>
    <mergeCell ref="A66:C66"/>
    <mergeCell ref="E66:J66"/>
    <mergeCell ref="A67:C67"/>
    <mergeCell ref="E67:J67"/>
    <mergeCell ref="A68:C68"/>
    <mergeCell ref="E68:J68"/>
    <mergeCell ref="A60:C60"/>
    <mergeCell ref="E60:J60"/>
    <mergeCell ref="A61:C61"/>
    <mergeCell ref="E61:J61"/>
    <mergeCell ref="A62:C62"/>
    <mergeCell ref="E62:J62"/>
    <mergeCell ref="A63:C63"/>
    <mergeCell ref="E63:J63"/>
    <mergeCell ref="A58:C58"/>
    <mergeCell ref="E58:J58"/>
    <mergeCell ref="A59:C59"/>
    <mergeCell ref="E59:J59"/>
    <mergeCell ref="A53:J53"/>
    <mergeCell ref="A54:C54"/>
    <mergeCell ref="A55:C55"/>
    <mergeCell ref="A56:C56"/>
    <mergeCell ref="E46:J46"/>
    <mergeCell ref="E47:J47"/>
    <mergeCell ref="E48:J48"/>
    <mergeCell ref="E54:J54"/>
    <mergeCell ref="E55:J55"/>
    <mergeCell ref="E56:J56"/>
    <mergeCell ref="E50:J50"/>
    <mergeCell ref="A51:C51"/>
    <mergeCell ref="E51:J51"/>
    <mergeCell ref="A48:C48"/>
    <mergeCell ref="A57:C57"/>
    <mergeCell ref="E57:J57"/>
    <mergeCell ref="A11:J11"/>
    <mergeCell ref="A12:C12"/>
    <mergeCell ref="E12:J12"/>
    <mergeCell ref="A13:C13"/>
    <mergeCell ref="E13:J13"/>
    <mergeCell ref="A17:C17"/>
    <mergeCell ref="E17:J17"/>
    <mergeCell ref="A25:C25"/>
    <mergeCell ref="E25:J25"/>
    <mergeCell ref="A26:J26"/>
    <mergeCell ref="A27:C27"/>
    <mergeCell ref="E27:J27"/>
    <mergeCell ref="A32:C32"/>
    <mergeCell ref="E32:J32"/>
    <mergeCell ref="A33:C33"/>
    <mergeCell ref="E33:J33"/>
    <mergeCell ref="A28:C28"/>
    <mergeCell ref="E28:J28"/>
    <mergeCell ref="A29:C29"/>
    <mergeCell ref="E29:J29"/>
    <mergeCell ref="A35:C35"/>
    <mergeCell ref="E36:J36"/>
    <mergeCell ref="A1:J1"/>
    <mergeCell ref="A2:J5"/>
    <mergeCell ref="A6:J6"/>
    <mergeCell ref="A7:J7"/>
    <mergeCell ref="A8:J8"/>
    <mergeCell ref="A9:C10"/>
    <mergeCell ref="D9:D10"/>
    <mergeCell ref="E9:J10"/>
    <mergeCell ref="A24:C24"/>
    <mergeCell ref="E24:J24"/>
    <mergeCell ref="A21:C21"/>
    <mergeCell ref="E21:J21"/>
    <mergeCell ref="A22:C22"/>
    <mergeCell ref="E22:J22"/>
    <mergeCell ref="A23:C23"/>
    <mergeCell ref="E23:J23"/>
    <mergeCell ref="A20:C20"/>
    <mergeCell ref="E20:J20"/>
    <mergeCell ref="A14:C14"/>
    <mergeCell ref="E14:J14"/>
    <mergeCell ref="A15:C15"/>
    <mergeCell ref="E15:J15"/>
    <mergeCell ref="A16:C16"/>
    <mergeCell ref="E16:J16"/>
    <mergeCell ref="A37:C37"/>
    <mergeCell ref="E37:J37"/>
    <mergeCell ref="A30:J30"/>
    <mergeCell ref="A31:C31"/>
    <mergeCell ref="E31:J31"/>
    <mergeCell ref="A34:C34"/>
    <mergeCell ref="E35:J35"/>
    <mergeCell ref="A36:C36"/>
    <mergeCell ref="E34:J34"/>
    <mergeCell ref="A42:C42"/>
    <mergeCell ref="E42:J42"/>
    <mergeCell ref="A44:C44"/>
    <mergeCell ref="E44:J44"/>
    <mergeCell ref="A43:J43"/>
    <mergeCell ref="E45:J45"/>
    <mergeCell ref="A45:C45"/>
    <mergeCell ref="A46:C46"/>
    <mergeCell ref="A47:C47"/>
    <mergeCell ref="A18:C18"/>
    <mergeCell ref="E18:J18"/>
    <mergeCell ref="A19:C19"/>
    <mergeCell ref="E19:J19"/>
    <mergeCell ref="A85:J85"/>
    <mergeCell ref="A86:C86"/>
    <mergeCell ref="E86:J86"/>
    <mergeCell ref="A88:C88"/>
    <mergeCell ref="E88:J88"/>
    <mergeCell ref="A87:C87"/>
    <mergeCell ref="E87:J87"/>
    <mergeCell ref="A38:C38"/>
    <mergeCell ref="E38:J38"/>
    <mergeCell ref="A39:C39"/>
    <mergeCell ref="E39:J39"/>
    <mergeCell ref="A41:C41"/>
    <mergeCell ref="E41:J41"/>
    <mergeCell ref="A40:C40"/>
    <mergeCell ref="E40:J40"/>
    <mergeCell ref="A52:C52"/>
    <mergeCell ref="E52:J52"/>
    <mergeCell ref="A49:C49"/>
    <mergeCell ref="E49:J49"/>
    <mergeCell ref="A50:C50"/>
  </mergeCells>
  <conditionalFormatting sqref="D12:D13 D22 D17">
    <cfRule type="cellIs" dxfId="141" priority="478" stopIfTrue="1" operator="equal">
      <formula>"No"</formula>
    </cfRule>
  </conditionalFormatting>
  <conditionalFormatting sqref="D12:D13 D22 D17">
    <cfRule type="cellIs" dxfId="140" priority="477" stopIfTrue="1" operator="equal">
      <formula>"N/A"</formula>
    </cfRule>
  </conditionalFormatting>
  <conditionalFormatting sqref="D12:D13 D22 D17">
    <cfRule type="cellIs" dxfId="139" priority="476" stopIfTrue="1" operator="equal">
      <formula>"No"</formula>
    </cfRule>
  </conditionalFormatting>
  <conditionalFormatting sqref="A7">
    <cfRule type="containsText" dxfId="138" priority="474" stopIfTrue="1" operator="containsText" text="Successful">
      <formula>NOT(ISERROR(SEARCH("Successful",A7)))</formula>
    </cfRule>
    <cfRule type="containsText" dxfId="137" priority="475" stopIfTrue="1" operator="containsText" text="Failed">
      <formula>NOT(ISERROR(SEARCH("Failed",A7)))</formula>
    </cfRule>
  </conditionalFormatting>
  <conditionalFormatting sqref="D16">
    <cfRule type="cellIs" dxfId="136" priority="428" stopIfTrue="1" operator="equal">
      <formula>"No"</formula>
    </cfRule>
  </conditionalFormatting>
  <conditionalFormatting sqref="D16">
    <cfRule type="cellIs" dxfId="135" priority="427" stopIfTrue="1" operator="equal">
      <formula>"N/A"</formula>
    </cfRule>
  </conditionalFormatting>
  <conditionalFormatting sqref="D16">
    <cfRule type="cellIs" dxfId="134" priority="426" stopIfTrue="1" operator="equal">
      <formula>"No"</formula>
    </cfRule>
  </conditionalFormatting>
  <conditionalFormatting sqref="D16">
    <cfRule type="cellIs" dxfId="133" priority="429" stopIfTrue="1" operator="equal">
      <formula>"""No"""</formula>
    </cfRule>
    <cfRule type="colorScale" priority="430">
      <colorScale>
        <cfvo type="min" val="0"/>
        <cfvo type="percentile" val="50"/>
        <cfvo type="max" val="0"/>
        <color rgb="FFF8696B"/>
        <color rgb="FFFFEB84"/>
        <color rgb="FF63BE7B"/>
      </colorScale>
    </cfRule>
  </conditionalFormatting>
  <conditionalFormatting sqref="D15">
    <cfRule type="cellIs" dxfId="132" priority="423" stopIfTrue="1" operator="equal">
      <formula>"No"</formula>
    </cfRule>
  </conditionalFormatting>
  <conditionalFormatting sqref="D15">
    <cfRule type="cellIs" dxfId="131" priority="422" stopIfTrue="1" operator="equal">
      <formula>"N/A"</formula>
    </cfRule>
  </conditionalFormatting>
  <conditionalFormatting sqref="D15">
    <cfRule type="cellIs" dxfId="130" priority="421" stopIfTrue="1" operator="equal">
      <formula>"No"</formula>
    </cfRule>
  </conditionalFormatting>
  <conditionalFormatting sqref="D15">
    <cfRule type="cellIs" dxfId="129" priority="424" stopIfTrue="1" operator="equal">
      <formula>"""No"""</formula>
    </cfRule>
    <cfRule type="colorScale" priority="425">
      <colorScale>
        <cfvo type="min" val="0"/>
        <cfvo type="percentile" val="50"/>
        <cfvo type="max" val="0"/>
        <color rgb="FFF8696B"/>
        <color rgb="FFFFEB84"/>
        <color rgb="FF63BE7B"/>
      </colorScale>
    </cfRule>
  </conditionalFormatting>
  <conditionalFormatting sqref="D18">
    <cfRule type="cellIs" dxfId="128" priority="418" stopIfTrue="1" operator="equal">
      <formula>"No"</formula>
    </cfRule>
  </conditionalFormatting>
  <conditionalFormatting sqref="D18">
    <cfRule type="cellIs" dxfId="127" priority="417" stopIfTrue="1" operator="equal">
      <formula>"N/A"</formula>
    </cfRule>
  </conditionalFormatting>
  <conditionalFormatting sqref="D18">
    <cfRule type="cellIs" dxfId="126" priority="416" stopIfTrue="1" operator="equal">
      <formula>"No"</formula>
    </cfRule>
  </conditionalFormatting>
  <conditionalFormatting sqref="D18">
    <cfRule type="cellIs" dxfId="125" priority="419" stopIfTrue="1" operator="equal">
      <formula>"""No"""</formula>
    </cfRule>
    <cfRule type="colorScale" priority="420">
      <colorScale>
        <cfvo type="min" val="0"/>
        <cfvo type="percentile" val="50"/>
        <cfvo type="max" val="0"/>
        <color rgb="FFF8696B"/>
        <color rgb="FFFFEB84"/>
        <color rgb="FF63BE7B"/>
      </colorScale>
    </cfRule>
  </conditionalFormatting>
  <conditionalFormatting sqref="D14">
    <cfRule type="cellIs" dxfId="124" priority="408" stopIfTrue="1" operator="equal">
      <formula>"No"</formula>
    </cfRule>
  </conditionalFormatting>
  <conditionalFormatting sqref="D14">
    <cfRule type="cellIs" dxfId="123" priority="407" stopIfTrue="1" operator="equal">
      <formula>"N/A"</formula>
    </cfRule>
  </conditionalFormatting>
  <conditionalFormatting sqref="D14">
    <cfRule type="cellIs" dxfId="122" priority="406" stopIfTrue="1" operator="equal">
      <formula>"No"</formula>
    </cfRule>
  </conditionalFormatting>
  <conditionalFormatting sqref="D14">
    <cfRule type="cellIs" dxfId="121" priority="409" stopIfTrue="1" operator="equal">
      <formula>"""No"""</formula>
    </cfRule>
    <cfRule type="colorScale" priority="410">
      <colorScale>
        <cfvo type="min" val="0"/>
        <cfvo type="percentile" val="50"/>
        <cfvo type="max" val="0"/>
        <color rgb="FFF8696B"/>
        <color rgb="FFFFEB84"/>
        <color rgb="FF63BE7B"/>
      </colorScale>
    </cfRule>
  </conditionalFormatting>
  <conditionalFormatting sqref="D25">
    <cfRule type="cellIs" dxfId="120" priority="318" stopIfTrue="1" operator="equal">
      <formula>"No"</formula>
    </cfRule>
  </conditionalFormatting>
  <conditionalFormatting sqref="D25">
    <cfRule type="cellIs" dxfId="119" priority="317" stopIfTrue="1" operator="equal">
      <formula>"N/A"</formula>
    </cfRule>
  </conditionalFormatting>
  <conditionalFormatting sqref="D25">
    <cfRule type="cellIs" dxfId="118" priority="316" stopIfTrue="1" operator="equal">
      <formula>"No"</formula>
    </cfRule>
  </conditionalFormatting>
  <conditionalFormatting sqref="D19">
    <cfRule type="cellIs" dxfId="117" priority="398" stopIfTrue="1" operator="equal">
      <formula>"No"</formula>
    </cfRule>
  </conditionalFormatting>
  <conditionalFormatting sqref="D19">
    <cfRule type="cellIs" dxfId="116" priority="397" stopIfTrue="1" operator="equal">
      <formula>"N/A"</formula>
    </cfRule>
  </conditionalFormatting>
  <conditionalFormatting sqref="D19">
    <cfRule type="cellIs" dxfId="115" priority="396" stopIfTrue="1" operator="equal">
      <formula>"No"</formula>
    </cfRule>
  </conditionalFormatting>
  <conditionalFormatting sqref="D19">
    <cfRule type="cellIs" dxfId="114" priority="399" stopIfTrue="1" operator="equal">
      <formula>"""No"""</formula>
    </cfRule>
    <cfRule type="colorScale" priority="400">
      <colorScale>
        <cfvo type="min" val="0"/>
        <cfvo type="percentile" val="50"/>
        <cfvo type="max" val="0"/>
        <color rgb="FFF8696B"/>
        <color rgb="FFFFEB84"/>
        <color rgb="FF63BE7B"/>
      </colorScale>
    </cfRule>
  </conditionalFormatting>
  <conditionalFormatting sqref="D20">
    <cfRule type="cellIs" dxfId="113" priority="383" stopIfTrue="1" operator="equal">
      <formula>"No"</formula>
    </cfRule>
  </conditionalFormatting>
  <conditionalFormatting sqref="D20">
    <cfRule type="cellIs" dxfId="112" priority="382" stopIfTrue="1" operator="equal">
      <formula>"N/A"</formula>
    </cfRule>
  </conditionalFormatting>
  <conditionalFormatting sqref="D20">
    <cfRule type="cellIs" dxfId="111" priority="381" stopIfTrue="1" operator="equal">
      <formula>"No"</formula>
    </cfRule>
  </conditionalFormatting>
  <conditionalFormatting sqref="D20">
    <cfRule type="cellIs" dxfId="110" priority="384" stopIfTrue="1" operator="equal">
      <formula>"""No"""</formula>
    </cfRule>
    <cfRule type="colorScale" priority="385">
      <colorScale>
        <cfvo type="min" val="0"/>
        <cfvo type="percentile" val="50"/>
        <cfvo type="max" val="0"/>
        <color rgb="FFF8696B"/>
        <color rgb="FFFFEB84"/>
        <color rgb="FF63BE7B"/>
      </colorScale>
    </cfRule>
  </conditionalFormatting>
  <conditionalFormatting sqref="D21">
    <cfRule type="cellIs" dxfId="109" priority="378" stopIfTrue="1" operator="equal">
      <formula>"No"</formula>
    </cfRule>
  </conditionalFormatting>
  <conditionalFormatting sqref="D21">
    <cfRule type="cellIs" dxfId="108" priority="377" stopIfTrue="1" operator="equal">
      <formula>"N/A"</formula>
    </cfRule>
  </conditionalFormatting>
  <conditionalFormatting sqref="D21">
    <cfRule type="cellIs" dxfId="107" priority="376" stopIfTrue="1" operator="equal">
      <formula>"No"</formula>
    </cfRule>
  </conditionalFormatting>
  <conditionalFormatting sqref="D21">
    <cfRule type="cellIs" dxfId="106" priority="379" stopIfTrue="1" operator="equal">
      <formula>"""No"""</formula>
    </cfRule>
    <cfRule type="colorScale" priority="380">
      <colorScale>
        <cfvo type="min" val="0"/>
        <cfvo type="percentile" val="50"/>
        <cfvo type="max" val="0"/>
        <color rgb="FFF8696B"/>
        <color rgb="FFFFEB84"/>
        <color rgb="FF63BE7B"/>
      </colorScale>
    </cfRule>
  </conditionalFormatting>
  <conditionalFormatting sqref="D24">
    <cfRule type="cellIs" dxfId="105" priority="333" stopIfTrue="1" operator="equal">
      <formula>"No"</formula>
    </cfRule>
  </conditionalFormatting>
  <conditionalFormatting sqref="D24">
    <cfRule type="cellIs" dxfId="104" priority="332" stopIfTrue="1" operator="equal">
      <formula>"N/A"</formula>
    </cfRule>
  </conditionalFormatting>
  <conditionalFormatting sqref="D24">
    <cfRule type="cellIs" dxfId="103" priority="331" stopIfTrue="1" operator="equal">
      <formula>"No"</formula>
    </cfRule>
  </conditionalFormatting>
  <conditionalFormatting sqref="D24">
    <cfRule type="cellIs" dxfId="102" priority="334" stopIfTrue="1" operator="equal">
      <formula>"""No"""</formula>
    </cfRule>
    <cfRule type="colorScale" priority="335">
      <colorScale>
        <cfvo type="min" val="0"/>
        <cfvo type="percentile" val="50"/>
        <cfvo type="max" val="0"/>
        <color rgb="FFF8696B"/>
        <color rgb="FFFFEB84"/>
        <color rgb="FF63BE7B"/>
      </colorScale>
    </cfRule>
  </conditionalFormatting>
  <conditionalFormatting sqref="D23">
    <cfRule type="cellIs" dxfId="101" priority="343" stopIfTrue="1" operator="equal">
      <formula>"No"</formula>
    </cfRule>
  </conditionalFormatting>
  <conditionalFormatting sqref="D23">
    <cfRule type="cellIs" dxfId="100" priority="342" stopIfTrue="1" operator="equal">
      <formula>"N/A"</formula>
    </cfRule>
  </conditionalFormatting>
  <conditionalFormatting sqref="D23">
    <cfRule type="cellIs" dxfId="99" priority="341" stopIfTrue="1" operator="equal">
      <formula>"No"</formula>
    </cfRule>
  </conditionalFormatting>
  <conditionalFormatting sqref="D23">
    <cfRule type="cellIs" dxfId="98" priority="344" stopIfTrue="1" operator="equal">
      <formula>"""No"""</formula>
    </cfRule>
    <cfRule type="colorScale" priority="345">
      <colorScale>
        <cfvo type="min" val="0"/>
        <cfvo type="percentile" val="50"/>
        <cfvo type="max" val="0"/>
        <color rgb="FFF8696B"/>
        <color rgb="FFFFEB84"/>
        <color rgb="FF63BE7B"/>
      </colorScale>
    </cfRule>
  </conditionalFormatting>
  <conditionalFormatting sqref="D25">
    <cfRule type="cellIs" dxfId="97" priority="319" stopIfTrue="1" operator="equal">
      <formula>"""No"""</formula>
    </cfRule>
    <cfRule type="colorScale" priority="320">
      <colorScale>
        <cfvo type="min" val="0"/>
        <cfvo type="percentile" val="50"/>
        <cfvo type="max" val="0"/>
        <color rgb="FFF8696B"/>
        <color rgb="FFFFEB84"/>
        <color rgb="FF63BE7B"/>
      </colorScale>
    </cfRule>
  </conditionalFormatting>
  <conditionalFormatting sqref="D27">
    <cfRule type="cellIs" dxfId="96" priority="298" stopIfTrue="1" operator="equal">
      <formula>"No"</formula>
    </cfRule>
  </conditionalFormatting>
  <conditionalFormatting sqref="D27">
    <cfRule type="cellIs" dxfId="95" priority="297" stopIfTrue="1" operator="equal">
      <formula>"N/A"</formula>
    </cfRule>
  </conditionalFormatting>
  <conditionalFormatting sqref="D27">
    <cfRule type="cellIs" dxfId="94" priority="296" stopIfTrue="1" operator="equal">
      <formula>"No"</formula>
    </cfRule>
  </conditionalFormatting>
  <conditionalFormatting sqref="D27">
    <cfRule type="cellIs" dxfId="93" priority="299" stopIfTrue="1" operator="equal">
      <formula>"""No"""</formula>
    </cfRule>
    <cfRule type="colorScale" priority="300">
      <colorScale>
        <cfvo type="min" val="0"/>
        <cfvo type="percentile" val="50"/>
        <cfvo type="max" val="0"/>
        <color rgb="FFF8696B"/>
        <color rgb="FFFFEB84"/>
        <color rgb="FF63BE7B"/>
      </colorScale>
    </cfRule>
  </conditionalFormatting>
  <conditionalFormatting sqref="D28:D29">
    <cfRule type="cellIs" dxfId="92" priority="293" stopIfTrue="1" operator="equal">
      <formula>"No"</formula>
    </cfRule>
  </conditionalFormatting>
  <conditionalFormatting sqref="D28:D29">
    <cfRule type="cellIs" dxfId="91" priority="292" stopIfTrue="1" operator="equal">
      <formula>"N/A"</formula>
    </cfRule>
  </conditionalFormatting>
  <conditionalFormatting sqref="D28:D29">
    <cfRule type="cellIs" dxfId="90" priority="291" stopIfTrue="1" operator="equal">
      <formula>"No"</formula>
    </cfRule>
  </conditionalFormatting>
  <conditionalFormatting sqref="D12:D13 D22 D17">
    <cfRule type="cellIs" dxfId="89" priority="844" stopIfTrue="1" operator="equal">
      <formula>"""No"""</formula>
    </cfRule>
    <cfRule type="colorScale" priority="845">
      <colorScale>
        <cfvo type="min" val="0"/>
        <cfvo type="percentile" val="50"/>
        <cfvo type="max" val="0"/>
        <color rgb="FFF8696B"/>
        <color rgb="FFFFEB84"/>
        <color rgb="FF63BE7B"/>
      </colorScale>
    </cfRule>
  </conditionalFormatting>
  <conditionalFormatting sqref="D32:D39">
    <cfRule type="cellIs" dxfId="88" priority="163" stopIfTrue="1" operator="equal">
      <formula>"No"</formula>
    </cfRule>
  </conditionalFormatting>
  <conditionalFormatting sqref="D32:D39">
    <cfRule type="cellIs" dxfId="87" priority="162" stopIfTrue="1" operator="equal">
      <formula>"N/A"</formula>
    </cfRule>
  </conditionalFormatting>
  <conditionalFormatting sqref="D32:D39">
    <cfRule type="cellIs" dxfId="86" priority="161" stopIfTrue="1" operator="equal">
      <formula>"No"</formula>
    </cfRule>
  </conditionalFormatting>
  <conditionalFormatting sqref="D31">
    <cfRule type="cellIs" dxfId="85" priority="273" stopIfTrue="1" operator="equal">
      <formula>"No"</formula>
    </cfRule>
  </conditionalFormatting>
  <conditionalFormatting sqref="D31">
    <cfRule type="cellIs" dxfId="84" priority="272" stopIfTrue="1" operator="equal">
      <formula>"N/A"</formula>
    </cfRule>
  </conditionalFormatting>
  <conditionalFormatting sqref="D31">
    <cfRule type="cellIs" dxfId="83" priority="271" stopIfTrue="1" operator="equal">
      <formula>"No"</formula>
    </cfRule>
  </conditionalFormatting>
  <conditionalFormatting sqref="D31">
    <cfRule type="cellIs" dxfId="82" priority="274" stopIfTrue="1" operator="equal">
      <formula>"""No"""</formula>
    </cfRule>
    <cfRule type="colorScale" priority="275">
      <colorScale>
        <cfvo type="min" val="0"/>
        <cfvo type="percentile" val="50"/>
        <cfvo type="max" val="0"/>
        <color rgb="FFF8696B"/>
        <color rgb="FFFFEB84"/>
        <color rgb="FF63BE7B"/>
      </colorScale>
    </cfRule>
  </conditionalFormatting>
  <conditionalFormatting sqref="D28:D29">
    <cfRule type="cellIs" dxfId="81" priority="848" stopIfTrue="1" operator="equal">
      <formula>"""No"""</formula>
    </cfRule>
    <cfRule type="colorScale" priority="849">
      <colorScale>
        <cfvo type="min" val="0"/>
        <cfvo type="percentile" val="50"/>
        <cfvo type="max" val="0"/>
        <color rgb="FFF8696B"/>
        <color rgb="FFFFEB84"/>
        <color rgb="FF63BE7B"/>
      </colorScale>
    </cfRule>
  </conditionalFormatting>
  <conditionalFormatting sqref="D32:D39">
    <cfRule type="cellIs" dxfId="80" priority="164" stopIfTrue="1" operator="equal">
      <formula>"""No"""</formula>
    </cfRule>
    <cfRule type="colorScale" priority="165">
      <colorScale>
        <cfvo type="min" val="0"/>
        <cfvo type="percentile" val="50"/>
        <cfvo type="max" val="0"/>
        <color rgb="FFF8696B"/>
        <color rgb="FFFFEB84"/>
        <color rgb="FF63BE7B"/>
      </colorScale>
    </cfRule>
  </conditionalFormatting>
  <conditionalFormatting sqref="D40:D41">
    <cfRule type="cellIs" dxfId="79" priority="158" stopIfTrue="1" operator="equal">
      <formula>"No"</formula>
    </cfRule>
  </conditionalFormatting>
  <conditionalFormatting sqref="D40:D41">
    <cfRule type="cellIs" dxfId="78" priority="157" stopIfTrue="1" operator="equal">
      <formula>"N/A"</formula>
    </cfRule>
  </conditionalFormatting>
  <conditionalFormatting sqref="D40:D41">
    <cfRule type="cellIs" dxfId="77" priority="156" stopIfTrue="1" operator="equal">
      <formula>"No"</formula>
    </cfRule>
  </conditionalFormatting>
  <conditionalFormatting sqref="D40:D41">
    <cfRule type="cellIs" dxfId="76" priority="159" stopIfTrue="1" operator="equal">
      <formula>"""No"""</formula>
    </cfRule>
    <cfRule type="colorScale" priority="160">
      <colorScale>
        <cfvo type="min" val="0"/>
        <cfvo type="percentile" val="50"/>
        <cfvo type="max" val="0"/>
        <color rgb="FFF8696B"/>
        <color rgb="FFFFEB84"/>
        <color rgb="FF63BE7B"/>
      </colorScale>
    </cfRule>
  </conditionalFormatting>
  <conditionalFormatting sqref="D42">
    <cfRule type="cellIs" dxfId="75" priority="153" stopIfTrue="1" operator="equal">
      <formula>"No"</formula>
    </cfRule>
  </conditionalFormatting>
  <conditionalFormatting sqref="D42">
    <cfRule type="cellIs" dxfId="74" priority="152" stopIfTrue="1" operator="equal">
      <formula>"N/A"</formula>
    </cfRule>
  </conditionalFormatting>
  <conditionalFormatting sqref="D42">
    <cfRule type="cellIs" dxfId="73" priority="151" stopIfTrue="1" operator="equal">
      <formula>"No"</formula>
    </cfRule>
  </conditionalFormatting>
  <conditionalFormatting sqref="D42">
    <cfRule type="cellIs" dxfId="72" priority="154" stopIfTrue="1" operator="equal">
      <formula>"""No"""</formula>
    </cfRule>
    <cfRule type="colorScale" priority="155">
      <colorScale>
        <cfvo type="min" val="0"/>
        <cfvo type="percentile" val="50"/>
        <cfvo type="max" val="0"/>
        <color rgb="FFF8696B"/>
        <color rgb="FFFFEB84"/>
        <color rgb="FF63BE7B"/>
      </colorScale>
    </cfRule>
  </conditionalFormatting>
  <conditionalFormatting sqref="D44">
    <cfRule type="cellIs" dxfId="71" priority="148" stopIfTrue="1" operator="equal">
      <formula>"No"</formula>
    </cfRule>
  </conditionalFormatting>
  <conditionalFormatting sqref="D44">
    <cfRule type="cellIs" dxfId="70" priority="147" stopIfTrue="1" operator="equal">
      <formula>"N/A"</formula>
    </cfRule>
  </conditionalFormatting>
  <conditionalFormatting sqref="D44">
    <cfRule type="cellIs" dxfId="69" priority="146" stopIfTrue="1" operator="equal">
      <formula>"No"</formula>
    </cfRule>
  </conditionalFormatting>
  <conditionalFormatting sqref="D44">
    <cfRule type="cellIs" dxfId="68" priority="149" stopIfTrue="1" operator="equal">
      <formula>"""No"""</formula>
    </cfRule>
    <cfRule type="colorScale" priority="150">
      <colorScale>
        <cfvo type="min" val="0"/>
        <cfvo type="percentile" val="50"/>
        <cfvo type="max" val="0"/>
        <color rgb="FFF8696B"/>
        <color rgb="FFFFEB84"/>
        <color rgb="FF63BE7B"/>
      </colorScale>
    </cfRule>
  </conditionalFormatting>
  <conditionalFormatting sqref="D45:D50">
    <cfRule type="cellIs" dxfId="67" priority="98" stopIfTrue="1" operator="equal">
      <formula>"No"</formula>
    </cfRule>
  </conditionalFormatting>
  <conditionalFormatting sqref="D45:D50">
    <cfRule type="cellIs" dxfId="66" priority="97" stopIfTrue="1" operator="equal">
      <formula>"N/A"</formula>
    </cfRule>
  </conditionalFormatting>
  <conditionalFormatting sqref="D45:D50">
    <cfRule type="cellIs" dxfId="65" priority="96" stopIfTrue="1" operator="equal">
      <formula>"No"</formula>
    </cfRule>
  </conditionalFormatting>
  <conditionalFormatting sqref="D45:D50">
    <cfRule type="cellIs" dxfId="64" priority="99" stopIfTrue="1" operator="equal">
      <formula>"""No"""</formula>
    </cfRule>
    <cfRule type="colorScale" priority="100">
      <colorScale>
        <cfvo type="min" val="0"/>
        <cfvo type="percentile" val="50"/>
        <cfvo type="max" val="0"/>
        <color rgb="FFF8696B"/>
        <color rgb="FFFFEB84"/>
        <color rgb="FF63BE7B"/>
      </colorScale>
    </cfRule>
  </conditionalFormatting>
  <conditionalFormatting sqref="D54">
    <cfRule type="cellIs" dxfId="63" priority="93" stopIfTrue="1" operator="equal">
      <formula>"No"</formula>
    </cfRule>
  </conditionalFormatting>
  <conditionalFormatting sqref="D54">
    <cfRule type="cellIs" dxfId="62" priority="92" stopIfTrue="1" operator="equal">
      <formula>"N/A"</formula>
    </cfRule>
  </conditionalFormatting>
  <conditionalFormatting sqref="D54">
    <cfRule type="cellIs" dxfId="61" priority="91" stopIfTrue="1" operator="equal">
      <formula>"No"</formula>
    </cfRule>
  </conditionalFormatting>
  <conditionalFormatting sqref="D54">
    <cfRule type="cellIs" dxfId="60" priority="94" stopIfTrue="1" operator="equal">
      <formula>"""No"""</formula>
    </cfRule>
    <cfRule type="colorScale" priority="95">
      <colorScale>
        <cfvo type="min" val="0"/>
        <cfvo type="percentile" val="50"/>
        <cfvo type="max" val="0"/>
        <color rgb="FFF8696B"/>
        <color rgb="FFFFEB84"/>
        <color rgb="FF63BE7B"/>
      </colorScale>
    </cfRule>
  </conditionalFormatting>
  <conditionalFormatting sqref="D55:D58">
    <cfRule type="cellIs" dxfId="59" priority="73" stopIfTrue="1" operator="equal">
      <formula>"No"</formula>
    </cfRule>
  </conditionalFormatting>
  <conditionalFormatting sqref="D55:D58">
    <cfRule type="cellIs" dxfId="58" priority="72" stopIfTrue="1" operator="equal">
      <formula>"N/A"</formula>
    </cfRule>
  </conditionalFormatting>
  <conditionalFormatting sqref="D55:D58">
    <cfRule type="cellIs" dxfId="57" priority="71" stopIfTrue="1" operator="equal">
      <formula>"No"</formula>
    </cfRule>
  </conditionalFormatting>
  <conditionalFormatting sqref="D55:D58">
    <cfRule type="cellIs" dxfId="56" priority="74" stopIfTrue="1" operator="equal">
      <formula>"""No"""</formula>
    </cfRule>
    <cfRule type="colorScale" priority="75">
      <colorScale>
        <cfvo type="min" val="0"/>
        <cfvo type="percentile" val="50"/>
        <cfvo type="max" val="0"/>
        <color rgb="FFF8696B"/>
        <color rgb="FFFFEB84"/>
        <color rgb="FF63BE7B"/>
      </colorScale>
    </cfRule>
  </conditionalFormatting>
  <conditionalFormatting sqref="D59">
    <cfRule type="cellIs" dxfId="55" priority="68" stopIfTrue="1" operator="equal">
      <formula>"No"</formula>
    </cfRule>
  </conditionalFormatting>
  <conditionalFormatting sqref="D59">
    <cfRule type="cellIs" dxfId="54" priority="67" stopIfTrue="1" operator="equal">
      <formula>"N/A"</formula>
    </cfRule>
  </conditionalFormatting>
  <conditionalFormatting sqref="D59">
    <cfRule type="cellIs" dxfId="53" priority="66" stopIfTrue="1" operator="equal">
      <formula>"No"</formula>
    </cfRule>
  </conditionalFormatting>
  <conditionalFormatting sqref="D59">
    <cfRule type="cellIs" dxfId="52" priority="69" stopIfTrue="1" operator="equal">
      <formula>"""No"""</formula>
    </cfRule>
    <cfRule type="colorScale" priority="70">
      <colorScale>
        <cfvo type="min" val="0"/>
        <cfvo type="percentile" val="50"/>
        <cfvo type="max" val="0"/>
        <color rgb="FFF8696B"/>
        <color rgb="FFFFEB84"/>
        <color rgb="FF63BE7B"/>
      </colorScale>
    </cfRule>
  </conditionalFormatting>
  <conditionalFormatting sqref="D60:D63">
    <cfRule type="cellIs" dxfId="51" priority="63" stopIfTrue="1" operator="equal">
      <formula>"No"</formula>
    </cfRule>
  </conditionalFormatting>
  <conditionalFormatting sqref="D60:D63">
    <cfRule type="cellIs" dxfId="50" priority="62" stopIfTrue="1" operator="equal">
      <formula>"N/A"</formula>
    </cfRule>
  </conditionalFormatting>
  <conditionalFormatting sqref="D60:D63">
    <cfRule type="cellIs" dxfId="49" priority="61" stopIfTrue="1" operator="equal">
      <formula>"No"</formula>
    </cfRule>
  </conditionalFormatting>
  <conditionalFormatting sqref="D60:D63">
    <cfRule type="cellIs" dxfId="48" priority="64" stopIfTrue="1" operator="equal">
      <formula>"""No"""</formula>
    </cfRule>
    <cfRule type="colorScale" priority="65">
      <colorScale>
        <cfvo type="min" val="0"/>
        <cfvo type="percentile" val="50"/>
        <cfvo type="max" val="0"/>
        <color rgb="FFF8696B"/>
        <color rgb="FFFFEB84"/>
        <color rgb="FF63BE7B"/>
      </colorScale>
    </cfRule>
  </conditionalFormatting>
  <conditionalFormatting sqref="D64">
    <cfRule type="cellIs" dxfId="47" priority="58" stopIfTrue="1" operator="equal">
      <formula>"No"</formula>
    </cfRule>
  </conditionalFormatting>
  <conditionalFormatting sqref="D64">
    <cfRule type="cellIs" dxfId="46" priority="57" stopIfTrue="1" operator="equal">
      <formula>"N/A"</formula>
    </cfRule>
  </conditionalFormatting>
  <conditionalFormatting sqref="D64">
    <cfRule type="cellIs" dxfId="45" priority="56" stopIfTrue="1" operator="equal">
      <formula>"No"</formula>
    </cfRule>
  </conditionalFormatting>
  <conditionalFormatting sqref="D64">
    <cfRule type="cellIs" dxfId="44" priority="59" stopIfTrue="1" operator="equal">
      <formula>"""No"""</formula>
    </cfRule>
    <cfRule type="colorScale" priority="60">
      <colorScale>
        <cfvo type="min" val="0"/>
        <cfvo type="percentile" val="50"/>
        <cfvo type="max" val="0"/>
        <color rgb="FFF8696B"/>
        <color rgb="FFFFEB84"/>
        <color rgb="FF63BE7B"/>
      </colorScale>
    </cfRule>
  </conditionalFormatting>
  <conditionalFormatting sqref="D65:D68">
    <cfRule type="cellIs" dxfId="43" priority="53" stopIfTrue="1" operator="equal">
      <formula>"No"</formula>
    </cfRule>
  </conditionalFormatting>
  <conditionalFormatting sqref="D65:D68">
    <cfRule type="cellIs" dxfId="42" priority="52" stopIfTrue="1" operator="equal">
      <formula>"N/A"</formula>
    </cfRule>
  </conditionalFormatting>
  <conditionalFormatting sqref="D65:D68">
    <cfRule type="cellIs" dxfId="41" priority="51" stopIfTrue="1" operator="equal">
      <formula>"No"</formula>
    </cfRule>
  </conditionalFormatting>
  <conditionalFormatting sqref="D65:D68">
    <cfRule type="cellIs" dxfId="40" priority="54" stopIfTrue="1" operator="equal">
      <formula>"""No"""</formula>
    </cfRule>
    <cfRule type="colorScale" priority="55">
      <colorScale>
        <cfvo type="min" val="0"/>
        <cfvo type="percentile" val="50"/>
        <cfvo type="max" val="0"/>
        <color rgb="FFF8696B"/>
        <color rgb="FFFFEB84"/>
        <color rgb="FF63BE7B"/>
      </colorScale>
    </cfRule>
  </conditionalFormatting>
  <conditionalFormatting sqref="D70">
    <cfRule type="cellIs" dxfId="39" priority="48" stopIfTrue="1" operator="equal">
      <formula>"No"</formula>
    </cfRule>
  </conditionalFormatting>
  <conditionalFormatting sqref="D70">
    <cfRule type="cellIs" dxfId="38" priority="47" stopIfTrue="1" operator="equal">
      <formula>"N/A"</formula>
    </cfRule>
  </conditionalFormatting>
  <conditionalFormatting sqref="D70">
    <cfRule type="cellIs" dxfId="37" priority="46" stopIfTrue="1" operator="equal">
      <formula>"No"</formula>
    </cfRule>
  </conditionalFormatting>
  <conditionalFormatting sqref="D70">
    <cfRule type="cellIs" dxfId="36" priority="49" stopIfTrue="1" operator="equal">
      <formula>"""No"""</formula>
    </cfRule>
    <cfRule type="colorScale" priority="50">
      <colorScale>
        <cfvo type="min" val="0"/>
        <cfvo type="percentile" val="50"/>
        <cfvo type="max" val="0"/>
        <color rgb="FFF8696B"/>
        <color rgb="FFFFEB84"/>
        <color rgb="FF63BE7B"/>
      </colorScale>
    </cfRule>
  </conditionalFormatting>
  <conditionalFormatting sqref="D71:D74">
    <cfRule type="cellIs" dxfId="35" priority="43" stopIfTrue="1" operator="equal">
      <formula>"No"</formula>
    </cfRule>
  </conditionalFormatting>
  <conditionalFormatting sqref="D71:D74">
    <cfRule type="cellIs" dxfId="34" priority="42" stopIfTrue="1" operator="equal">
      <formula>"N/A"</formula>
    </cfRule>
  </conditionalFormatting>
  <conditionalFormatting sqref="D71:D74">
    <cfRule type="cellIs" dxfId="33" priority="41" stopIfTrue="1" operator="equal">
      <formula>"No"</formula>
    </cfRule>
  </conditionalFormatting>
  <conditionalFormatting sqref="D71:D74">
    <cfRule type="cellIs" dxfId="32" priority="44" stopIfTrue="1" operator="equal">
      <formula>"""No"""</formula>
    </cfRule>
    <cfRule type="colorScale" priority="45">
      <colorScale>
        <cfvo type="min" val="0"/>
        <cfvo type="percentile" val="50"/>
        <cfvo type="max" val="0"/>
        <color rgb="FFF8696B"/>
        <color rgb="FFFFEB84"/>
        <color rgb="FF63BE7B"/>
      </colorScale>
    </cfRule>
  </conditionalFormatting>
  <conditionalFormatting sqref="D75">
    <cfRule type="cellIs" dxfId="31" priority="38" stopIfTrue="1" operator="equal">
      <formula>"No"</formula>
    </cfRule>
  </conditionalFormatting>
  <conditionalFormatting sqref="D75">
    <cfRule type="cellIs" dxfId="30" priority="37" stopIfTrue="1" operator="equal">
      <formula>"N/A"</formula>
    </cfRule>
  </conditionalFormatting>
  <conditionalFormatting sqref="D75">
    <cfRule type="cellIs" dxfId="29" priority="36" stopIfTrue="1" operator="equal">
      <formula>"No"</formula>
    </cfRule>
  </conditionalFormatting>
  <conditionalFormatting sqref="D75">
    <cfRule type="cellIs" dxfId="28" priority="39" stopIfTrue="1" operator="equal">
      <formula>"""No"""</formula>
    </cfRule>
    <cfRule type="colorScale" priority="40">
      <colorScale>
        <cfvo type="min" val="0"/>
        <cfvo type="percentile" val="50"/>
        <cfvo type="max" val="0"/>
        <color rgb="FFF8696B"/>
        <color rgb="FFFFEB84"/>
        <color rgb="FF63BE7B"/>
      </colorScale>
    </cfRule>
  </conditionalFormatting>
  <conditionalFormatting sqref="D76:D79">
    <cfRule type="cellIs" dxfId="27" priority="33" stopIfTrue="1" operator="equal">
      <formula>"No"</formula>
    </cfRule>
  </conditionalFormatting>
  <conditionalFormatting sqref="D76:D79">
    <cfRule type="cellIs" dxfId="26" priority="32" stopIfTrue="1" operator="equal">
      <formula>"N/A"</formula>
    </cfRule>
  </conditionalFormatting>
  <conditionalFormatting sqref="D76:D79">
    <cfRule type="cellIs" dxfId="25" priority="31" stopIfTrue="1" operator="equal">
      <formula>"No"</formula>
    </cfRule>
  </conditionalFormatting>
  <conditionalFormatting sqref="D76:D79">
    <cfRule type="cellIs" dxfId="24" priority="34" stopIfTrue="1" operator="equal">
      <formula>"""No"""</formula>
    </cfRule>
    <cfRule type="colorScale" priority="35">
      <colorScale>
        <cfvo type="min" val="0"/>
        <cfvo type="percentile" val="50"/>
        <cfvo type="max" val="0"/>
        <color rgb="FFF8696B"/>
        <color rgb="FFFFEB84"/>
        <color rgb="FF63BE7B"/>
      </colorScale>
    </cfRule>
  </conditionalFormatting>
  <conditionalFormatting sqref="D80">
    <cfRule type="cellIs" dxfId="23" priority="28" stopIfTrue="1" operator="equal">
      <formula>"No"</formula>
    </cfRule>
  </conditionalFormatting>
  <conditionalFormatting sqref="D80">
    <cfRule type="cellIs" dxfId="22" priority="27" stopIfTrue="1" operator="equal">
      <formula>"N/A"</formula>
    </cfRule>
  </conditionalFormatting>
  <conditionalFormatting sqref="D80">
    <cfRule type="cellIs" dxfId="21" priority="26" stopIfTrue="1" operator="equal">
      <formula>"No"</formula>
    </cfRule>
  </conditionalFormatting>
  <conditionalFormatting sqref="D80">
    <cfRule type="cellIs" dxfId="20" priority="29" stopIfTrue="1" operator="equal">
      <formula>"""No"""</formula>
    </cfRule>
    <cfRule type="colorScale" priority="30">
      <colorScale>
        <cfvo type="min" val="0"/>
        <cfvo type="percentile" val="50"/>
        <cfvo type="max" val="0"/>
        <color rgb="FFF8696B"/>
        <color rgb="FFFFEB84"/>
        <color rgb="FF63BE7B"/>
      </colorScale>
    </cfRule>
  </conditionalFormatting>
  <conditionalFormatting sqref="D81:D84">
    <cfRule type="cellIs" dxfId="19" priority="23" stopIfTrue="1" operator="equal">
      <formula>"No"</formula>
    </cfRule>
  </conditionalFormatting>
  <conditionalFormatting sqref="D81:D84">
    <cfRule type="cellIs" dxfId="18" priority="22" stopIfTrue="1" operator="equal">
      <formula>"N/A"</formula>
    </cfRule>
  </conditionalFormatting>
  <conditionalFormatting sqref="D81:D84">
    <cfRule type="cellIs" dxfId="17" priority="21" stopIfTrue="1" operator="equal">
      <formula>"No"</formula>
    </cfRule>
  </conditionalFormatting>
  <conditionalFormatting sqref="D81:D84">
    <cfRule type="cellIs" dxfId="16" priority="24" stopIfTrue="1" operator="equal">
      <formula>"""No"""</formula>
    </cfRule>
    <cfRule type="colorScale" priority="25">
      <colorScale>
        <cfvo type="min" val="0"/>
        <cfvo type="percentile" val="50"/>
        <cfvo type="max" val="0"/>
        <color rgb="FFF8696B"/>
        <color rgb="FFFFEB84"/>
        <color rgb="FF63BE7B"/>
      </colorScale>
    </cfRule>
  </conditionalFormatting>
  <conditionalFormatting sqref="D86">
    <cfRule type="cellIs" dxfId="15" priority="18" stopIfTrue="1" operator="equal">
      <formula>"No"</formula>
    </cfRule>
  </conditionalFormatting>
  <conditionalFormatting sqref="D86">
    <cfRule type="cellIs" dxfId="14" priority="17" stopIfTrue="1" operator="equal">
      <formula>"N/A"</formula>
    </cfRule>
  </conditionalFormatting>
  <conditionalFormatting sqref="D86">
    <cfRule type="cellIs" dxfId="13" priority="16" stopIfTrue="1" operator="equal">
      <formula>"No"</formula>
    </cfRule>
  </conditionalFormatting>
  <conditionalFormatting sqref="D86">
    <cfRule type="cellIs" dxfId="12" priority="19" stopIfTrue="1" operator="equal">
      <formula>"""No"""</formula>
    </cfRule>
    <cfRule type="colorScale" priority="20">
      <colorScale>
        <cfvo type="min" val="0"/>
        <cfvo type="percentile" val="50"/>
        <cfvo type="max" val="0"/>
        <color rgb="FFF8696B"/>
        <color rgb="FFFFEB84"/>
        <color rgb="FF63BE7B"/>
      </colorScale>
    </cfRule>
  </conditionalFormatting>
  <conditionalFormatting sqref="D88">
    <cfRule type="cellIs" dxfId="11" priority="13" stopIfTrue="1" operator="equal">
      <formula>"No"</formula>
    </cfRule>
  </conditionalFormatting>
  <conditionalFormatting sqref="D88">
    <cfRule type="cellIs" dxfId="10" priority="12" stopIfTrue="1" operator="equal">
      <formula>"N/A"</formula>
    </cfRule>
  </conditionalFormatting>
  <conditionalFormatting sqref="D88">
    <cfRule type="cellIs" dxfId="9" priority="11" stopIfTrue="1" operator="equal">
      <formula>"No"</formula>
    </cfRule>
  </conditionalFormatting>
  <conditionalFormatting sqref="D88">
    <cfRule type="cellIs" dxfId="8" priority="14" stopIfTrue="1" operator="equal">
      <formula>"""No"""</formula>
    </cfRule>
    <cfRule type="colorScale" priority="15">
      <colorScale>
        <cfvo type="min" val="0"/>
        <cfvo type="percentile" val="50"/>
        <cfvo type="max" val="0"/>
        <color rgb="FFF8696B"/>
        <color rgb="FFFFEB84"/>
        <color rgb="FF63BE7B"/>
      </colorScale>
    </cfRule>
  </conditionalFormatting>
  <conditionalFormatting sqref="D87">
    <cfRule type="cellIs" dxfId="7" priority="8" stopIfTrue="1" operator="equal">
      <formula>"No"</formula>
    </cfRule>
  </conditionalFormatting>
  <conditionalFormatting sqref="D87">
    <cfRule type="cellIs" dxfId="6" priority="7" stopIfTrue="1" operator="equal">
      <formula>"N/A"</formula>
    </cfRule>
  </conditionalFormatting>
  <conditionalFormatting sqref="D87">
    <cfRule type="cellIs" dxfId="5" priority="6" stopIfTrue="1" operator="equal">
      <formula>"No"</formula>
    </cfRule>
  </conditionalFormatting>
  <conditionalFormatting sqref="D87">
    <cfRule type="cellIs" dxfId="4" priority="9" stopIfTrue="1" operator="equal">
      <formula>"""No"""</formula>
    </cfRule>
    <cfRule type="colorScale" priority="10">
      <colorScale>
        <cfvo type="min" val="0"/>
        <cfvo type="percentile" val="50"/>
        <cfvo type="max" val="0"/>
        <color rgb="FFF8696B"/>
        <color rgb="FFFFEB84"/>
        <color rgb="FF63BE7B"/>
      </colorScale>
    </cfRule>
  </conditionalFormatting>
  <conditionalFormatting sqref="D51:D52">
    <cfRule type="cellIs" dxfId="3" priority="3" stopIfTrue="1" operator="equal">
      <formula>"No"</formula>
    </cfRule>
  </conditionalFormatting>
  <conditionalFormatting sqref="D51:D52">
    <cfRule type="cellIs" dxfId="2" priority="2" stopIfTrue="1" operator="equal">
      <formula>"N/A"</formula>
    </cfRule>
  </conditionalFormatting>
  <conditionalFormatting sqref="D51:D52">
    <cfRule type="cellIs" dxfId="1" priority="1" stopIfTrue="1" operator="equal">
      <formula>"No"</formula>
    </cfRule>
  </conditionalFormatting>
  <conditionalFormatting sqref="D51:D52">
    <cfRule type="cellIs" dxfId="0" priority="4" stopIfTrue="1" operator="equal">
      <formula>"""No"""</formula>
    </cfRule>
    <cfRule type="colorScale" priority="5">
      <colorScale>
        <cfvo type="min" val="0"/>
        <cfvo type="percentile" val="50"/>
        <cfvo type="max" val="0"/>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enableFormatConditionsCalculation="0">
    <tabColor rgb="FFFFFF00"/>
    <pageSetUpPr fitToPage="1"/>
  </sheetPr>
  <dimension ref="A1:J82"/>
  <sheetViews>
    <sheetView topLeftCell="A33" workbookViewId="0">
      <selection activeCell="A49" sqref="A49:J62"/>
    </sheetView>
  </sheetViews>
  <sheetFormatPr defaultColWidth="8.85546875" defaultRowHeight="12.75"/>
  <cols>
    <col min="1" max="10" width="15.7109375" style="3" customWidth="1"/>
    <col min="11" max="51" width="4.7109375" style="3" customWidth="1"/>
    <col min="52" max="16384" width="8.85546875" style="3"/>
  </cols>
  <sheetData>
    <row r="1" spans="1:10" ht="15" customHeight="1">
      <c r="A1" s="163" t="s">
        <v>10</v>
      </c>
      <c r="B1" s="164"/>
      <c r="C1" s="164"/>
      <c r="D1" s="164"/>
      <c r="E1" s="164"/>
      <c r="F1" s="164"/>
      <c r="G1" s="164"/>
      <c r="H1" s="164"/>
      <c r="I1" s="164"/>
      <c r="J1" s="165"/>
    </row>
    <row r="2" spans="1:10" ht="15" customHeight="1">
      <c r="A2" s="166"/>
      <c r="B2" s="167"/>
      <c r="C2" s="167"/>
      <c r="D2" s="167"/>
      <c r="E2" s="167"/>
      <c r="F2" s="167"/>
      <c r="G2" s="167"/>
      <c r="H2" s="167"/>
      <c r="I2" s="167"/>
      <c r="J2" s="168"/>
    </row>
    <row r="3" spans="1:10" ht="12.75" customHeight="1">
      <c r="A3" s="190" t="s">
        <v>92</v>
      </c>
      <c r="B3" s="191"/>
      <c r="C3" s="191"/>
      <c r="D3" s="191"/>
      <c r="E3" s="191"/>
      <c r="F3" s="191"/>
      <c r="G3" s="191"/>
      <c r="H3" s="191"/>
      <c r="I3" s="191"/>
      <c r="J3" s="192"/>
    </row>
    <row r="4" spans="1:10">
      <c r="A4" s="193"/>
      <c r="B4" s="194"/>
      <c r="C4" s="194"/>
      <c r="D4" s="194"/>
      <c r="E4" s="194"/>
      <c r="F4" s="194"/>
      <c r="G4" s="194"/>
      <c r="H4" s="194"/>
      <c r="I4" s="194"/>
      <c r="J4" s="195"/>
    </row>
    <row r="5" spans="1:10">
      <c r="A5" s="16"/>
      <c r="B5" s="17"/>
      <c r="C5" s="17"/>
      <c r="D5" s="17"/>
      <c r="E5" s="17"/>
      <c r="F5" s="17"/>
      <c r="G5" s="17"/>
      <c r="H5" s="17"/>
      <c r="I5" s="17"/>
      <c r="J5" s="18"/>
    </row>
    <row r="6" spans="1:10">
      <c r="A6" s="19"/>
      <c r="B6" s="25"/>
      <c r="C6" s="25"/>
      <c r="D6" s="25"/>
      <c r="E6" s="25"/>
      <c r="F6" s="25"/>
      <c r="G6" s="25"/>
      <c r="H6" s="25"/>
      <c r="I6" s="25"/>
      <c r="J6" s="28"/>
    </row>
    <row r="7" spans="1:10" ht="12.75" customHeight="1">
      <c r="A7" s="19"/>
      <c r="C7" s="21"/>
      <c r="D7" s="158" t="s">
        <v>56</v>
      </c>
      <c r="E7" s="158"/>
      <c r="F7" s="158"/>
      <c r="G7" s="158"/>
      <c r="H7" s="158"/>
      <c r="I7" s="158"/>
      <c r="J7" s="159"/>
    </row>
    <row r="8" spans="1:10" ht="13.5" thickBot="1">
      <c r="A8" s="19"/>
      <c r="B8" s="51"/>
      <c r="C8" s="25"/>
      <c r="D8" s="25"/>
      <c r="E8" s="25"/>
      <c r="F8" s="25"/>
      <c r="G8" s="25"/>
      <c r="H8" s="25"/>
      <c r="I8" s="25"/>
      <c r="J8" s="28"/>
    </row>
    <row r="9" spans="1:10" ht="13.5" thickBot="1">
      <c r="A9" s="24" t="s">
        <v>93</v>
      </c>
      <c r="B9" s="62" t="s">
        <v>34</v>
      </c>
      <c r="C9" s="25"/>
      <c r="D9" s="155" t="s">
        <v>153</v>
      </c>
      <c r="E9" s="178"/>
      <c r="F9" s="178"/>
      <c r="G9" s="178"/>
      <c r="H9" s="178"/>
      <c r="I9" s="178"/>
      <c r="J9" s="179"/>
    </row>
    <row r="10" spans="1:10">
      <c r="A10" s="24"/>
      <c r="B10" s="52"/>
      <c r="C10" s="25"/>
      <c r="D10" s="178"/>
      <c r="E10" s="178"/>
      <c r="F10" s="178"/>
      <c r="G10" s="178"/>
      <c r="H10" s="178"/>
      <c r="I10" s="178"/>
      <c r="J10" s="179"/>
    </row>
    <row r="11" spans="1:10" ht="13.5" thickBot="1">
      <c r="A11" s="24"/>
      <c r="B11" s="27"/>
      <c r="C11" s="25"/>
      <c r="D11" s="25"/>
      <c r="E11" s="25"/>
      <c r="F11" s="25"/>
      <c r="G11" s="25"/>
      <c r="H11" s="25"/>
      <c r="I11" s="25"/>
      <c r="J11" s="28"/>
    </row>
    <row r="12" spans="1:10" ht="13.5" customHeight="1" thickBot="1">
      <c r="A12" s="24" t="s">
        <v>94</v>
      </c>
      <c r="B12" s="62" t="s">
        <v>34</v>
      </c>
      <c r="C12" s="25"/>
      <c r="D12" s="155" t="s">
        <v>141</v>
      </c>
      <c r="E12" s="178"/>
      <c r="F12" s="178"/>
      <c r="G12" s="178"/>
      <c r="H12" s="178"/>
      <c r="I12" s="178"/>
      <c r="J12" s="179"/>
    </row>
    <row r="13" spans="1:10">
      <c r="A13" s="24"/>
      <c r="B13" s="52"/>
      <c r="C13" s="25"/>
      <c r="D13" s="178"/>
      <c r="E13" s="178"/>
      <c r="F13" s="178"/>
      <c r="G13" s="178"/>
      <c r="H13" s="178"/>
      <c r="I13" s="178"/>
      <c r="J13" s="179"/>
    </row>
    <row r="14" spans="1:10" ht="13.5" thickBot="1">
      <c r="A14" s="24"/>
      <c r="B14" s="27"/>
      <c r="C14" s="25"/>
      <c r="D14" s="25"/>
      <c r="E14" s="25"/>
      <c r="F14" s="25"/>
      <c r="G14" s="25"/>
      <c r="H14" s="25"/>
      <c r="I14" s="25"/>
      <c r="J14" s="28"/>
    </row>
    <row r="15" spans="1:10" ht="12.75" customHeight="1" thickBot="1">
      <c r="A15" s="24" t="s">
        <v>96</v>
      </c>
      <c r="B15" s="62" t="s">
        <v>34</v>
      </c>
      <c r="C15" s="25"/>
      <c r="D15" s="155" t="s">
        <v>142</v>
      </c>
      <c r="E15" s="178"/>
      <c r="F15" s="178"/>
      <c r="G15" s="178"/>
      <c r="H15" s="178"/>
      <c r="I15" s="178"/>
      <c r="J15" s="179"/>
    </row>
    <row r="16" spans="1:10">
      <c r="A16" s="24"/>
      <c r="B16" s="52"/>
      <c r="C16" s="25"/>
      <c r="D16" s="178"/>
      <c r="E16" s="178"/>
      <c r="F16" s="178"/>
      <c r="G16" s="178"/>
      <c r="H16" s="178"/>
      <c r="I16" s="178"/>
      <c r="J16" s="179"/>
    </row>
    <row r="17" spans="1:10" ht="13.5" thickBot="1">
      <c r="A17" s="24"/>
      <c r="B17" s="27"/>
      <c r="C17" s="25"/>
      <c r="D17" s="25"/>
      <c r="E17" s="25"/>
      <c r="F17" s="25"/>
      <c r="G17" s="25"/>
      <c r="H17" s="25"/>
      <c r="I17" s="25"/>
      <c r="J17" s="28"/>
    </row>
    <row r="18" spans="1:10" ht="13.5" customHeight="1" thickBot="1">
      <c r="A18" s="24" t="s">
        <v>95</v>
      </c>
      <c r="B18" s="62" t="s">
        <v>34</v>
      </c>
      <c r="C18" s="25"/>
      <c r="D18" s="196" t="s">
        <v>143</v>
      </c>
      <c r="E18" s="197"/>
      <c r="F18" s="197"/>
      <c r="G18" s="197"/>
      <c r="H18" s="197"/>
      <c r="I18" s="197"/>
      <c r="J18" s="198"/>
    </row>
    <row r="19" spans="1:10" ht="12.75" customHeight="1">
      <c r="A19" s="24"/>
      <c r="B19" s="52"/>
      <c r="C19" s="25"/>
      <c r="D19" s="197"/>
      <c r="E19" s="197"/>
      <c r="F19" s="197"/>
      <c r="G19" s="197"/>
      <c r="H19" s="197"/>
      <c r="I19" s="197"/>
      <c r="J19" s="198"/>
    </row>
    <row r="20" spans="1:10" ht="13.5" thickBot="1">
      <c r="A20" s="24"/>
      <c r="B20" s="27"/>
      <c r="C20" s="25"/>
      <c r="D20" s="25"/>
      <c r="E20" s="25"/>
      <c r="F20" s="25"/>
      <c r="G20" s="25"/>
      <c r="H20" s="25"/>
      <c r="I20" s="25"/>
      <c r="J20" s="28"/>
    </row>
    <row r="21" spans="1:10" ht="13.5" thickBot="1">
      <c r="A21" s="24" t="s">
        <v>97</v>
      </c>
      <c r="B21" s="63" t="s">
        <v>34</v>
      </c>
      <c r="C21" s="25"/>
      <c r="D21" s="155" t="s">
        <v>144</v>
      </c>
      <c r="E21" s="178"/>
      <c r="F21" s="178"/>
      <c r="G21" s="178"/>
      <c r="H21" s="178"/>
      <c r="I21" s="178"/>
      <c r="J21" s="179"/>
    </row>
    <row r="22" spans="1:10">
      <c r="A22" s="24"/>
      <c r="B22" s="27"/>
      <c r="C22" s="25"/>
      <c r="D22" s="178"/>
      <c r="E22" s="178"/>
      <c r="F22" s="178"/>
      <c r="G22" s="178"/>
      <c r="H22" s="178"/>
      <c r="I22" s="178"/>
      <c r="J22" s="179"/>
    </row>
    <row r="23" spans="1:10" ht="13.5" thickBot="1">
      <c r="A23" s="24"/>
      <c r="B23" s="27"/>
      <c r="C23" s="25"/>
      <c r="D23" s="33"/>
      <c r="E23" s="25"/>
      <c r="F23" s="25"/>
      <c r="G23" s="25"/>
      <c r="H23" s="25"/>
      <c r="I23" s="25"/>
      <c r="J23" s="28"/>
    </row>
    <row r="24" spans="1:10" ht="13.5" thickBot="1">
      <c r="A24" s="24" t="s">
        <v>98</v>
      </c>
      <c r="B24" s="63" t="s">
        <v>34</v>
      </c>
      <c r="C24" s="25"/>
      <c r="D24" s="155" t="s">
        <v>145</v>
      </c>
      <c r="E24" s="156"/>
      <c r="F24" s="156"/>
      <c r="G24" s="156"/>
      <c r="H24" s="156"/>
      <c r="I24" s="156"/>
      <c r="J24" s="157"/>
    </row>
    <row r="25" spans="1:10">
      <c r="A25" s="24"/>
      <c r="B25" s="27"/>
      <c r="C25" s="25"/>
      <c r="D25" s="156"/>
      <c r="E25" s="156"/>
      <c r="F25" s="156"/>
      <c r="G25" s="156"/>
      <c r="H25" s="156"/>
      <c r="I25" s="156"/>
      <c r="J25" s="157"/>
    </row>
    <row r="26" spans="1:10" ht="13.5" thickBot="1">
      <c r="A26" s="24"/>
      <c r="B26" s="27"/>
      <c r="C26" s="25"/>
      <c r="D26" s="25"/>
      <c r="E26" s="25"/>
      <c r="F26" s="25"/>
      <c r="G26" s="25"/>
      <c r="H26" s="25"/>
      <c r="I26" s="25"/>
      <c r="J26" s="28"/>
    </row>
    <row r="27" spans="1:10" ht="13.5" thickBot="1">
      <c r="A27" s="24" t="s">
        <v>99</v>
      </c>
      <c r="B27" s="63" t="s">
        <v>34</v>
      </c>
      <c r="C27" s="25"/>
      <c r="D27" s="204" t="s">
        <v>146</v>
      </c>
      <c r="E27" s="205"/>
      <c r="F27" s="205"/>
      <c r="G27" s="205"/>
      <c r="H27" s="205"/>
      <c r="I27" s="205"/>
      <c r="J27" s="206"/>
    </row>
    <row r="28" spans="1:10">
      <c r="A28" s="24"/>
      <c r="B28" s="29"/>
      <c r="C28" s="25"/>
      <c r="D28" s="201" t="s">
        <v>58</v>
      </c>
      <c r="E28" s="202"/>
      <c r="F28" s="202"/>
      <c r="G28" s="202"/>
      <c r="H28" s="202"/>
      <c r="I28" s="202"/>
      <c r="J28" s="203"/>
    </row>
    <row r="29" spans="1:10">
      <c r="A29" s="24"/>
      <c r="B29" s="29"/>
      <c r="C29" s="25"/>
      <c r="D29" s="199" t="s">
        <v>12</v>
      </c>
      <c r="E29" s="199"/>
      <c r="F29" s="199"/>
      <c r="G29" s="199"/>
      <c r="H29" s="199"/>
      <c r="I29" s="199"/>
      <c r="J29" s="200"/>
    </row>
    <row r="30" spans="1:10">
      <c r="A30" s="24"/>
      <c r="B30" s="29"/>
      <c r="C30" s="25"/>
      <c r="D30" s="199"/>
      <c r="E30" s="199"/>
      <c r="F30" s="199"/>
      <c r="G30" s="199"/>
      <c r="H30" s="199"/>
      <c r="I30" s="199"/>
      <c r="J30" s="200"/>
    </row>
    <row r="31" spans="1:10">
      <c r="A31" s="24"/>
      <c r="B31" s="29"/>
      <c r="C31" s="25"/>
      <c r="D31" s="199"/>
      <c r="E31" s="199"/>
      <c r="F31" s="199"/>
      <c r="G31" s="199"/>
      <c r="H31" s="199"/>
      <c r="I31" s="199"/>
      <c r="J31" s="200"/>
    </row>
    <row r="32" spans="1:10" ht="13.5" thickBot="1">
      <c r="A32" s="24"/>
      <c r="B32" s="29"/>
      <c r="C32" s="25"/>
      <c r="D32" s="25"/>
      <c r="E32" s="25"/>
      <c r="F32" s="25"/>
      <c r="G32" s="25"/>
      <c r="H32" s="25"/>
      <c r="I32" s="25"/>
      <c r="J32" s="28"/>
    </row>
    <row r="33" spans="1:10" ht="13.5" thickBot="1">
      <c r="A33" s="24" t="s">
        <v>100</v>
      </c>
      <c r="B33" s="63" t="s">
        <v>34</v>
      </c>
      <c r="C33" s="25"/>
      <c r="D33" s="155" t="s">
        <v>158</v>
      </c>
      <c r="E33" s="156"/>
      <c r="F33" s="156"/>
      <c r="G33" s="156"/>
      <c r="H33" s="156"/>
      <c r="I33" s="156"/>
      <c r="J33" s="157"/>
    </row>
    <row r="34" spans="1:10">
      <c r="A34" s="24"/>
      <c r="B34" s="29"/>
      <c r="C34" s="25"/>
      <c r="D34" s="156"/>
      <c r="E34" s="156"/>
      <c r="F34" s="156"/>
      <c r="G34" s="156"/>
      <c r="H34" s="156"/>
      <c r="I34" s="156"/>
      <c r="J34" s="157"/>
    </row>
    <row r="35" spans="1:10" s="54" customFormat="1">
      <c r="A35" s="24"/>
      <c r="B35" s="53"/>
      <c r="C35" s="25"/>
      <c r="D35" s="156"/>
      <c r="E35" s="156"/>
      <c r="F35" s="156"/>
      <c r="G35" s="156"/>
      <c r="H35" s="156"/>
      <c r="I35" s="156"/>
      <c r="J35" s="157"/>
    </row>
    <row r="36" spans="1:10" ht="13.5" thickBot="1">
      <c r="A36" s="24"/>
      <c r="B36" s="27"/>
      <c r="C36" s="25"/>
      <c r="D36" s="25"/>
      <c r="E36" s="25"/>
      <c r="F36" s="25"/>
      <c r="G36" s="25"/>
      <c r="H36" s="25"/>
      <c r="I36" s="25"/>
      <c r="J36" s="28"/>
    </row>
    <row r="37" spans="1:10" ht="13.5" thickBot="1">
      <c r="A37" s="24" t="s">
        <v>101</v>
      </c>
      <c r="B37" s="63" t="s">
        <v>34</v>
      </c>
      <c r="C37" s="25"/>
      <c r="D37" s="155" t="s">
        <v>149</v>
      </c>
      <c r="E37" s="178"/>
      <c r="F37" s="178"/>
      <c r="G37" s="178"/>
      <c r="H37" s="178"/>
      <c r="I37" s="178"/>
      <c r="J37" s="179"/>
    </row>
    <row r="38" spans="1:10">
      <c r="A38" s="24"/>
      <c r="B38" s="29"/>
      <c r="C38" s="25"/>
      <c r="D38" s="178"/>
      <c r="E38" s="178"/>
      <c r="F38" s="178"/>
      <c r="G38" s="178"/>
      <c r="H38" s="178"/>
      <c r="I38" s="178"/>
      <c r="J38" s="179"/>
    </row>
    <row r="39" spans="1:10">
      <c r="A39" s="24"/>
      <c r="B39" s="29"/>
      <c r="C39" s="25"/>
      <c r="D39" s="178"/>
      <c r="E39" s="178"/>
      <c r="F39" s="178"/>
      <c r="G39" s="178"/>
      <c r="H39" s="178"/>
      <c r="I39" s="178"/>
      <c r="J39" s="179"/>
    </row>
    <row r="40" spans="1:10" ht="13.5" thickBot="1">
      <c r="A40" s="24"/>
      <c r="B40" s="27"/>
      <c r="C40" s="25"/>
      <c r="D40" s="25"/>
      <c r="E40" s="25"/>
      <c r="F40" s="25"/>
      <c r="G40" s="25"/>
      <c r="H40" s="25"/>
      <c r="I40" s="25"/>
      <c r="J40" s="28"/>
    </row>
    <row r="41" spans="1:10" ht="13.5" thickBot="1">
      <c r="A41" s="24" t="s">
        <v>13</v>
      </c>
      <c r="B41" s="63" t="s">
        <v>34</v>
      </c>
      <c r="C41" s="25"/>
      <c r="D41" s="155" t="s">
        <v>150</v>
      </c>
      <c r="E41" s="178"/>
      <c r="F41" s="178"/>
      <c r="G41" s="178"/>
      <c r="H41" s="178"/>
      <c r="I41" s="178"/>
      <c r="J41" s="179"/>
    </row>
    <row r="42" spans="1:10">
      <c r="A42" s="24"/>
      <c r="B42" s="27"/>
      <c r="C42" s="25"/>
      <c r="D42" s="178"/>
      <c r="E42" s="178"/>
      <c r="F42" s="178"/>
      <c r="G42" s="178"/>
      <c r="H42" s="178"/>
      <c r="I42" s="178"/>
      <c r="J42" s="179"/>
    </row>
    <row r="43" spans="1:10">
      <c r="A43" s="24"/>
      <c r="B43" s="27"/>
      <c r="C43" s="25"/>
      <c r="D43" s="178"/>
      <c r="E43" s="178"/>
      <c r="F43" s="178"/>
      <c r="G43" s="178"/>
      <c r="H43" s="178"/>
      <c r="I43" s="178"/>
      <c r="J43" s="179"/>
    </row>
    <row r="44" spans="1:10">
      <c r="A44" s="24"/>
      <c r="B44" s="27"/>
      <c r="C44" s="25"/>
      <c r="D44" s="178"/>
      <c r="E44" s="178"/>
      <c r="F44" s="178"/>
      <c r="G44" s="178"/>
      <c r="H44" s="178"/>
      <c r="I44" s="178"/>
      <c r="J44" s="179"/>
    </row>
    <row r="45" spans="1:10">
      <c r="A45" s="55"/>
      <c r="B45" s="56"/>
      <c r="C45" s="44"/>
      <c r="D45" s="44"/>
      <c r="E45" s="44"/>
      <c r="F45" s="44"/>
      <c r="G45" s="44"/>
      <c r="H45" s="44"/>
      <c r="I45" s="44"/>
      <c r="J45" s="45"/>
    </row>
    <row r="46" spans="1:10" s="13" customFormat="1" ht="18" customHeight="1">
      <c r="A46" s="180" t="s">
        <v>154</v>
      </c>
      <c r="B46" s="180"/>
      <c r="C46" s="180"/>
      <c r="D46" s="180"/>
      <c r="E46" s="180"/>
      <c r="F46" s="180"/>
      <c r="G46" s="180"/>
      <c r="H46" s="180"/>
      <c r="I46" s="180"/>
      <c r="J46" s="180"/>
    </row>
    <row r="47" spans="1:10" s="13" customFormat="1" ht="18" customHeight="1">
      <c r="A47" s="180"/>
      <c r="B47" s="180"/>
      <c r="C47" s="180"/>
      <c r="D47" s="180"/>
      <c r="E47" s="180"/>
      <c r="F47" s="180"/>
      <c r="G47" s="180"/>
      <c r="H47" s="180"/>
      <c r="I47" s="180"/>
      <c r="J47" s="180"/>
    </row>
    <row r="48" spans="1:10" s="13" customFormat="1" ht="30.75" customHeight="1">
      <c r="A48" s="180"/>
      <c r="B48" s="180"/>
      <c r="C48" s="180"/>
      <c r="D48" s="180"/>
      <c r="E48" s="180"/>
      <c r="F48" s="180"/>
      <c r="G48" s="180"/>
      <c r="H48" s="180"/>
      <c r="I48" s="180"/>
      <c r="J48" s="180"/>
    </row>
    <row r="49" spans="1:10" s="13" customFormat="1" ht="15" customHeight="1">
      <c r="A49" s="181" t="s">
        <v>233</v>
      </c>
      <c r="B49" s="182"/>
      <c r="C49" s="182"/>
      <c r="D49" s="182"/>
      <c r="E49" s="182"/>
      <c r="F49" s="182"/>
      <c r="G49" s="182"/>
      <c r="H49" s="182"/>
      <c r="I49" s="182"/>
      <c r="J49" s="183"/>
    </row>
    <row r="50" spans="1:10" s="13" customFormat="1" ht="15" customHeight="1">
      <c r="A50" s="184"/>
      <c r="B50" s="185"/>
      <c r="C50" s="185"/>
      <c r="D50" s="185"/>
      <c r="E50" s="185"/>
      <c r="F50" s="185"/>
      <c r="G50" s="185"/>
      <c r="H50" s="185"/>
      <c r="I50" s="185"/>
      <c r="J50" s="186"/>
    </row>
    <row r="51" spans="1:10" s="13" customFormat="1" ht="15" customHeight="1">
      <c r="A51" s="184"/>
      <c r="B51" s="185"/>
      <c r="C51" s="185"/>
      <c r="D51" s="185"/>
      <c r="E51" s="185"/>
      <c r="F51" s="185"/>
      <c r="G51" s="185"/>
      <c r="H51" s="185"/>
      <c r="I51" s="185"/>
      <c r="J51" s="186"/>
    </row>
    <row r="52" spans="1:10" s="13" customFormat="1" ht="15" customHeight="1">
      <c r="A52" s="184"/>
      <c r="B52" s="185"/>
      <c r="C52" s="185"/>
      <c r="D52" s="185"/>
      <c r="E52" s="185"/>
      <c r="F52" s="185"/>
      <c r="G52" s="185"/>
      <c r="H52" s="185"/>
      <c r="I52" s="185"/>
      <c r="J52" s="186"/>
    </row>
    <row r="53" spans="1:10" s="13" customFormat="1" ht="15" customHeight="1">
      <c r="A53" s="184"/>
      <c r="B53" s="185"/>
      <c r="C53" s="185"/>
      <c r="D53" s="185"/>
      <c r="E53" s="185"/>
      <c r="F53" s="185"/>
      <c r="G53" s="185"/>
      <c r="H53" s="185"/>
      <c r="I53" s="185"/>
      <c r="J53" s="186"/>
    </row>
    <row r="54" spans="1:10" s="13" customFormat="1" ht="15" customHeight="1">
      <c r="A54" s="184"/>
      <c r="B54" s="185"/>
      <c r="C54" s="185"/>
      <c r="D54" s="185"/>
      <c r="E54" s="185"/>
      <c r="F54" s="185"/>
      <c r="G54" s="185"/>
      <c r="H54" s="185"/>
      <c r="I54" s="185"/>
      <c r="J54" s="186"/>
    </row>
    <row r="55" spans="1:10" s="13" customFormat="1" ht="15" customHeight="1">
      <c r="A55" s="184"/>
      <c r="B55" s="185"/>
      <c r="C55" s="185"/>
      <c r="D55" s="185"/>
      <c r="E55" s="185"/>
      <c r="F55" s="185"/>
      <c r="G55" s="185"/>
      <c r="H55" s="185"/>
      <c r="I55" s="185"/>
      <c r="J55" s="186"/>
    </row>
    <row r="56" spans="1:10" s="13" customFormat="1" ht="15" customHeight="1">
      <c r="A56" s="184"/>
      <c r="B56" s="185"/>
      <c r="C56" s="185"/>
      <c r="D56" s="185"/>
      <c r="E56" s="185"/>
      <c r="F56" s="185"/>
      <c r="G56" s="185"/>
      <c r="H56" s="185"/>
      <c r="I56" s="185"/>
      <c r="J56" s="186"/>
    </row>
    <row r="57" spans="1:10" s="13" customFormat="1" ht="15" customHeight="1">
      <c r="A57" s="184"/>
      <c r="B57" s="185"/>
      <c r="C57" s="185"/>
      <c r="D57" s="185"/>
      <c r="E57" s="185"/>
      <c r="F57" s="185"/>
      <c r="G57" s="185"/>
      <c r="H57" s="185"/>
      <c r="I57" s="185"/>
      <c r="J57" s="186"/>
    </row>
    <row r="58" spans="1:10" s="13" customFormat="1" ht="15" customHeight="1">
      <c r="A58" s="184"/>
      <c r="B58" s="185"/>
      <c r="C58" s="185"/>
      <c r="D58" s="185"/>
      <c r="E58" s="185"/>
      <c r="F58" s="185"/>
      <c r="G58" s="185"/>
      <c r="H58" s="185"/>
      <c r="I58" s="185"/>
      <c r="J58" s="186"/>
    </row>
    <row r="59" spans="1:10" s="13" customFormat="1" ht="15" customHeight="1">
      <c r="A59" s="184"/>
      <c r="B59" s="185"/>
      <c r="C59" s="185"/>
      <c r="D59" s="185"/>
      <c r="E59" s="185"/>
      <c r="F59" s="185"/>
      <c r="G59" s="185"/>
      <c r="H59" s="185"/>
      <c r="I59" s="185"/>
      <c r="J59" s="186"/>
    </row>
    <row r="60" spans="1:10" s="13" customFormat="1" ht="15" customHeight="1">
      <c r="A60" s="184"/>
      <c r="B60" s="185"/>
      <c r="C60" s="185"/>
      <c r="D60" s="185"/>
      <c r="E60" s="185"/>
      <c r="F60" s="185"/>
      <c r="G60" s="185"/>
      <c r="H60" s="185"/>
      <c r="I60" s="185"/>
      <c r="J60" s="186"/>
    </row>
    <row r="61" spans="1:10" s="13" customFormat="1" ht="15" customHeight="1">
      <c r="A61" s="184"/>
      <c r="B61" s="185"/>
      <c r="C61" s="185"/>
      <c r="D61" s="185"/>
      <c r="E61" s="185"/>
      <c r="F61" s="185"/>
      <c r="G61" s="185"/>
      <c r="H61" s="185"/>
      <c r="I61" s="185"/>
      <c r="J61" s="186"/>
    </row>
    <row r="62" spans="1:10" s="13" customFormat="1" ht="15" customHeight="1">
      <c r="A62" s="187"/>
      <c r="B62" s="188"/>
      <c r="C62" s="188"/>
      <c r="D62" s="188"/>
      <c r="E62" s="188"/>
      <c r="F62" s="188"/>
      <c r="G62" s="188"/>
      <c r="H62" s="188"/>
      <c r="I62" s="188"/>
      <c r="J62" s="189"/>
    </row>
    <row r="63" spans="1:10">
      <c r="A63" s="46"/>
    </row>
    <row r="72" spans="1:1">
      <c r="A72" s="46"/>
    </row>
    <row r="79" spans="1:1">
      <c r="A79" s="46"/>
    </row>
    <row r="81" spans="1:1">
      <c r="A81" s="47"/>
    </row>
    <row r="82" spans="1:1">
      <c r="A82" s="48"/>
    </row>
  </sheetData>
  <sheetProtection password="E6F6" sheet="1"/>
  <mergeCells count="17">
    <mergeCell ref="A1:J2"/>
    <mergeCell ref="A3:J4"/>
    <mergeCell ref="D37:J39"/>
    <mergeCell ref="D33:J35"/>
    <mergeCell ref="D18:J19"/>
    <mergeCell ref="D12:J13"/>
    <mergeCell ref="D15:J16"/>
    <mergeCell ref="D24:J25"/>
    <mergeCell ref="D29:J31"/>
    <mergeCell ref="D7:J7"/>
    <mergeCell ref="D28:J28"/>
    <mergeCell ref="D27:J27"/>
    <mergeCell ref="D21:J22"/>
    <mergeCell ref="D9:J10"/>
    <mergeCell ref="A46:J48"/>
    <mergeCell ref="A49:J62"/>
    <mergeCell ref="D41:J44"/>
  </mergeCells>
  <phoneticPr fontId="16" type="noConversion"/>
  <dataValidations count="1">
    <dataValidation type="list" allowBlank="1" showInputMessage="1" showErrorMessage="1" sqref="B27 B24 B35 B21 B33 B37 B41 B18 B12 B15:B16 B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00B0F0"/>
    <pageSetUpPr fitToPage="1"/>
  </sheetPr>
  <dimension ref="A1:N106"/>
  <sheetViews>
    <sheetView workbookViewId="0">
      <selection activeCell="C20" sqref="C20"/>
    </sheetView>
  </sheetViews>
  <sheetFormatPr defaultColWidth="8.85546875" defaultRowHeight="12.75"/>
  <cols>
    <col min="1" max="2" width="15.7109375" style="2" customWidth="1"/>
    <col min="3" max="3" width="15.7109375" style="61" customWidth="1"/>
    <col min="4" max="9" width="15.7109375" style="2" customWidth="1"/>
    <col min="10" max="11" width="4.7109375" style="2" hidden="1" customWidth="1"/>
    <col min="12" max="13" width="3.85546875" style="2" hidden="1" customWidth="1"/>
    <col min="14" max="14" width="5.7109375" style="2" hidden="1" customWidth="1"/>
    <col min="15" max="16" width="5.7109375" style="2" customWidth="1"/>
    <col min="17" max="49" width="4.7109375" style="2" customWidth="1"/>
    <col min="50" max="16384" width="8.85546875" style="2"/>
  </cols>
  <sheetData>
    <row r="1" spans="1:14" ht="15" customHeight="1">
      <c r="A1" s="226" t="s">
        <v>102</v>
      </c>
      <c r="B1" s="227"/>
      <c r="C1" s="227"/>
      <c r="D1" s="227"/>
      <c r="E1" s="227"/>
      <c r="F1" s="227"/>
      <c r="G1" s="227"/>
      <c r="H1" s="227"/>
      <c r="I1" s="227"/>
    </row>
    <row r="2" spans="1:14" ht="15" customHeight="1">
      <c r="A2" s="228"/>
      <c r="B2" s="229"/>
      <c r="C2" s="229"/>
      <c r="D2" s="229"/>
      <c r="E2" s="229"/>
      <c r="F2" s="229"/>
      <c r="G2" s="229"/>
      <c r="H2" s="229"/>
      <c r="I2" s="229"/>
    </row>
    <row r="3" spans="1:14" ht="12.75" customHeight="1">
      <c r="A3" s="230" t="s">
        <v>129</v>
      </c>
      <c r="B3" s="231"/>
      <c r="C3" s="231"/>
      <c r="D3" s="231"/>
      <c r="E3" s="231"/>
      <c r="F3" s="231"/>
      <c r="G3" s="231"/>
      <c r="H3" s="231"/>
      <c r="I3" s="231"/>
    </row>
    <row r="4" spans="1:14">
      <c r="A4" s="232"/>
      <c r="B4" s="233"/>
      <c r="C4" s="233"/>
      <c r="D4" s="233"/>
      <c r="E4" s="233"/>
      <c r="F4" s="233"/>
      <c r="G4" s="233"/>
      <c r="H4" s="233"/>
      <c r="I4" s="233"/>
    </row>
    <row r="5" spans="1:14" ht="12.75" customHeight="1">
      <c r="A5" s="234" t="s">
        <v>75</v>
      </c>
      <c r="B5" s="234"/>
      <c r="C5" s="214" t="s">
        <v>76</v>
      </c>
      <c r="D5" s="212" t="s">
        <v>241</v>
      </c>
      <c r="E5" s="217" t="s">
        <v>128</v>
      </c>
      <c r="F5" s="218"/>
      <c r="G5" s="218"/>
      <c r="H5" s="218"/>
      <c r="I5" s="219"/>
    </row>
    <row r="6" spans="1:14">
      <c r="A6" s="234"/>
      <c r="B6" s="234"/>
      <c r="C6" s="215"/>
      <c r="D6" s="212"/>
      <c r="E6" s="220"/>
      <c r="F6" s="221"/>
      <c r="G6" s="221"/>
      <c r="H6" s="221"/>
      <c r="I6" s="222"/>
    </row>
    <row r="7" spans="1:14">
      <c r="A7" s="234"/>
      <c r="B7" s="234"/>
      <c r="C7" s="215"/>
      <c r="D7" s="212"/>
      <c r="E7" s="220"/>
      <c r="F7" s="221"/>
      <c r="G7" s="221"/>
      <c r="H7" s="221"/>
      <c r="I7" s="222"/>
    </row>
    <row r="8" spans="1:14">
      <c r="A8" s="234"/>
      <c r="B8" s="234"/>
      <c r="C8" s="215"/>
      <c r="D8" s="212"/>
      <c r="E8" s="220"/>
      <c r="F8" s="221"/>
      <c r="G8" s="221"/>
      <c r="H8" s="221"/>
      <c r="I8" s="222"/>
    </row>
    <row r="9" spans="1:14">
      <c r="A9" s="234"/>
      <c r="B9" s="234"/>
      <c r="C9" s="215"/>
      <c r="D9" s="212"/>
      <c r="E9" s="220"/>
      <c r="F9" s="221"/>
      <c r="G9" s="221"/>
      <c r="H9" s="221"/>
      <c r="I9" s="222"/>
    </row>
    <row r="10" spans="1:14">
      <c r="A10" s="234"/>
      <c r="B10" s="234"/>
      <c r="C10" s="215"/>
      <c r="D10" s="212"/>
      <c r="E10" s="220"/>
      <c r="F10" s="221"/>
      <c r="G10" s="221"/>
      <c r="H10" s="221"/>
      <c r="I10" s="222"/>
    </row>
    <row r="11" spans="1:14">
      <c r="A11" s="234"/>
      <c r="B11" s="234"/>
      <c r="C11" s="215"/>
      <c r="D11" s="212"/>
      <c r="E11" s="220"/>
      <c r="F11" s="221"/>
      <c r="G11" s="221"/>
      <c r="H11" s="221"/>
      <c r="I11" s="222"/>
    </row>
    <row r="12" spans="1:14">
      <c r="A12" s="234"/>
      <c r="B12" s="234"/>
      <c r="C12" s="215"/>
      <c r="D12" s="213"/>
      <c r="E12" s="220"/>
      <c r="F12" s="221"/>
      <c r="G12" s="221"/>
      <c r="H12" s="221"/>
      <c r="I12" s="222"/>
    </row>
    <row r="13" spans="1:14">
      <c r="A13" s="234"/>
      <c r="B13" s="234"/>
      <c r="C13" s="216"/>
      <c r="D13" s="213"/>
      <c r="E13" s="223"/>
      <c r="F13" s="224"/>
      <c r="G13" s="224"/>
      <c r="H13" s="224"/>
      <c r="I13" s="225"/>
    </row>
    <row r="14" spans="1:14" ht="50.1" customHeight="1">
      <c r="A14" s="207" t="s">
        <v>234</v>
      </c>
      <c r="B14" s="208"/>
      <c r="C14" s="65" t="s">
        <v>235</v>
      </c>
      <c r="D14" s="15" t="s">
        <v>48</v>
      </c>
      <c r="E14" s="209" t="s">
        <v>236</v>
      </c>
      <c r="F14" s="210"/>
      <c r="G14" s="210"/>
      <c r="H14" s="210"/>
      <c r="I14" s="211"/>
      <c r="J14" s="2" t="str">
        <f>IF(AND(A14&lt;&gt;"",LEN(C14)&lt;3),"No","Yes")</f>
        <v>Yes</v>
      </c>
      <c r="K14" s="2" t="str">
        <f>IF(AND(A14&lt;&gt;"",LEN(D14)&lt;5),"No","Yes")</f>
        <v>Yes</v>
      </c>
      <c r="L14" s="2" t="str">
        <f>IF(AND(A14&lt;&gt;"",LEN(E14)&lt;15),"No","Yes")</f>
        <v>Yes</v>
      </c>
      <c r="M14" s="2" t="str">
        <f>CONCATENATE(J14,K14,L14)</f>
        <v>YesYesYes</v>
      </c>
      <c r="N14" s="2" t="str">
        <f>IF(M14="YesYesYes","Yes","No")</f>
        <v>Yes</v>
      </c>
    </row>
    <row r="15" spans="1:14" ht="50.1" customHeight="1">
      <c r="A15" s="207" t="s">
        <v>234</v>
      </c>
      <c r="B15" s="208"/>
      <c r="C15" s="65" t="s">
        <v>235</v>
      </c>
      <c r="D15" s="15" t="s">
        <v>48</v>
      </c>
      <c r="E15" s="209" t="s">
        <v>236</v>
      </c>
      <c r="F15" s="210"/>
      <c r="G15" s="210"/>
      <c r="H15" s="210"/>
      <c r="I15" s="211"/>
      <c r="J15" s="2" t="str">
        <f t="shared" ref="J15:J78" si="0">IF(AND(A15&lt;&gt;"",LEN(C15)&lt;3),"No","Yes")</f>
        <v>Yes</v>
      </c>
      <c r="K15" s="2" t="str">
        <f t="shared" ref="K15:K78" si="1">IF(AND(A15&lt;&gt;"",LEN(D15)&lt;5),"No","Yes")</f>
        <v>Yes</v>
      </c>
      <c r="L15" s="2" t="str">
        <f t="shared" ref="L15:L78" si="2">IF(AND(A15&lt;&gt;"",LEN(E15)&lt;15),"No","Yes")</f>
        <v>Yes</v>
      </c>
      <c r="M15" s="2" t="str">
        <f t="shared" ref="M15:M78" si="3">CONCATENATE(J15,K15,L15)</f>
        <v>YesYesYes</v>
      </c>
      <c r="N15" s="2" t="str">
        <f t="shared" ref="N15:N78" si="4">IF(M15="YesYesYes","Yes","No")</f>
        <v>Yes</v>
      </c>
    </row>
    <row r="16" spans="1:14" ht="50.1" customHeight="1">
      <c r="A16" s="207" t="s">
        <v>234</v>
      </c>
      <c r="B16" s="208"/>
      <c r="C16" s="65" t="s">
        <v>235</v>
      </c>
      <c r="D16" s="15" t="s">
        <v>48</v>
      </c>
      <c r="E16" s="209" t="s">
        <v>236</v>
      </c>
      <c r="F16" s="210"/>
      <c r="G16" s="210"/>
      <c r="H16" s="210"/>
      <c r="I16" s="211"/>
      <c r="J16" s="2" t="str">
        <f t="shared" si="0"/>
        <v>Yes</v>
      </c>
      <c r="K16" s="2" t="str">
        <f t="shared" si="1"/>
        <v>Yes</v>
      </c>
      <c r="L16" s="2" t="str">
        <f t="shared" si="2"/>
        <v>Yes</v>
      </c>
      <c r="M16" s="2" t="str">
        <f t="shared" si="3"/>
        <v>YesYesYes</v>
      </c>
      <c r="N16" s="2" t="str">
        <f t="shared" si="4"/>
        <v>Yes</v>
      </c>
    </row>
    <row r="17" spans="1:14" ht="50.1" customHeight="1">
      <c r="A17" s="207" t="s">
        <v>234</v>
      </c>
      <c r="B17" s="208"/>
      <c r="C17" s="65" t="s">
        <v>235</v>
      </c>
      <c r="D17" s="15" t="s">
        <v>48</v>
      </c>
      <c r="E17" s="209" t="s">
        <v>236</v>
      </c>
      <c r="F17" s="210"/>
      <c r="G17" s="210"/>
      <c r="H17" s="210"/>
      <c r="I17" s="211"/>
      <c r="J17" s="2" t="str">
        <f t="shared" si="0"/>
        <v>Yes</v>
      </c>
      <c r="K17" s="2" t="str">
        <f t="shared" si="1"/>
        <v>Yes</v>
      </c>
      <c r="L17" s="2" t="str">
        <f t="shared" si="2"/>
        <v>Yes</v>
      </c>
      <c r="M17" s="2" t="str">
        <f t="shared" si="3"/>
        <v>YesYesYes</v>
      </c>
      <c r="N17" s="2" t="str">
        <f t="shared" si="4"/>
        <v>Yes</v>
      </c>
    </row>
    <row r="18" spans="1:14" ht="50.1" customHeight="1">
      <c r="A18" s="207" t="s">
        <v>234</v>
      </c>
      <c r="B18" s="208"/>
      <c r="C18" s="65" t="s">
        <v>235</v>
      </c>
      <c r="D18" s="15" t="s">
        <v>48</v>
      </c>
      <c r="E18" s="209" t="s">
        <v>236</v>
      </c>
      <c r="F18" s="210"/>
      <c r="G18" s="210"/>
      <c r="H18" s="210"/>
      <c r="I18" s="211"/>
      <c r="J18" s="2" t="str">
        <f t="shared" si="0"/>
        <v>Yes</v>
      </c>
      <c r="K18" s="2" t="str">
        <f t="shared" si="1"/>
        <v>Yes</v>
      </c>
      <c r="L18" s="2" t="str">
        <f t="shared" si="2"/>
        <v>Yes</v>
      </c>
      <c r="M18" s="2" t="str">
        <f t="shared" si="3"/>
        <v>YesYesYes</v>
      </c>
      <c r="N18" s="2" t="str">
        <f t="shared" si="4"/>
        <v>Yes</v>
      </c>
    </row>
    <row r="19" spans="1:14" ht="50.1" customHeight="1">
      <c r="A19" s="207" t="s">
        <v>234</v>
      </c>
      <c r="B19" s="208"/>
      <c r="C19" s="65" t="s">
        <v>235</v>
      </c>
      <c r="D19" s="15" t="s">
        <v>48</v>
      </c>
      <c r="E19" s="209" t="s">
        <v>236</v>
      </c>
      <c r="F19" s="210"/>
      <c r="G19" s="210"/>
      <c r="H19" s="210"/>
      <c r="I19" s="211"/>
      <c r="J19" s="2" t="str">
        <f t="shared" si="0"/>
        <v>Yes</v>
      </c>
      <c r="K19" s="2" t="str">
        <f t="shared" si="1"/>
        <v>Yes</v>
      </c>
      <c r="L19" s="2" t="str">
        <f t="shared" si="2"/>
        <v>Yes</v>
      </c>
      <c r="M19" s="2" t="str">
        <f t="shared" si="3"/>
        <v>YesYesYes</v>
      </c>
      <c r="N19" s="2" t="str">
        <f t="shared" si="4"/>
        <v>Yes</v>
      </c>
    </row>
    <row r="20" spans="1:14" ht="50.1" customHeight="1">
      <c r="A20" s="207"/>
      <c r="B20" s="208"/>
      <c r="C20" s="60"/>
      <c r="D20" s="15"/>
      <c r="E20" s="209"/>
      <c r="F20" s="210"/>
      <c r="G20" s="210"/>
      <c r="H20" s="210"/>
      <c r="I20" s="211"/>
      <c r="J20" s="2" t="str">
        <f t="shared" si="0"/>
        <v>Yes</v>
      </c>
      <c r="K20" s="2" t="str">
        <f t="shared" si="1"/>
        <v>Yes</v>
      </c>
      <c r="L20" s="2" t="str">
        <f t="shared" si="2"/>
        <v>Yes</v>
      </c>
      <c r="M20" s="2" t="str">
        <f t="shared" si="3"/>
        <v>YesYesYes</v>
      </c>
      <c r="N20" s="2" t="str">
        <f t="shared" si="4"/>
        <v>Yes</v>
      </c>
    </row>
    <row r="21" spans="1:14" ht="50.1" customHeight="1">
      <c r="A21" s="207"/>
      <c r="B21" s="208"/>
      <c r="C21" s="60"/>
      <c r="D21" s="15"/>
      <c r="E21" s="209"/>
      <c r="F21" s="210"/>
      <c r="G21" s="210"/>
      <c r="H21" s="210"/>
      <c r="I21" s="211"/>
      <c r="J21" s="2" t="str">
        <f t="shared" si="0"/>
        <v>Yes</v>
      </c>
      <c r="K21" s="2" t="str">
        <f t="shared" si="1"/>
        <v>Yes</v>
      </c>
      <c r="L21" s="2" t="str">
        <f t="shared" si="2"/>
        <v>Yes</v>
      </c>
      <c r="M21" s="2" t="str">
        <f t="shared" si="3"/>
        <v>YesYesYes</v>
      </c>
      <c r="N21" s="2" t="str">
        <f t="shared" si="4"/>
        <v>Yes</v>
      </c>
    </row>
    <row r="22" spans="1:14" ht="50.1" customHeight="1">
      <c r="A22" s="207"/>
      <c r="B22" s="208"/>
      <c r="C22" s="60"/>
      <c r="D22" s="15"/>
      <c r="E22" s="209"/>
      <c r="F22" s="210"/>
      <c r="G22" s="210"/>
      <c r="H22" s="210"/>
      <c r="I22" s="211"/>
      <c r="J22" s="2" t="str">
        <f t="shared" si="0"/>
        <v>Yes</v>
      </c>
      <c r="K22" s="2" t="str">
        <f t="shared" si="1"/>
        <v>Yes</v>
      </c>
      <c r="L22" s="2" t="str">
        <f t="shared" si="2"/>
        <v>Yes</v>
      </c>
      <c r="M22" s="2" t="str">
        <f t="shared" si="3"/>
        <v>YesYesYes</v>
      </c>
      <c r="N22" s="2" t="str">
        <f t="shared" si="4"/>
        <v>Yes</v>
      </c>
    </row>
    <row r="23" spans="1:14" ht="50.1" customHeight="1">
      <c r="A23" s="207"/>
      <c r="B23" s="208"/>
      <c r="C23" s="60"/>
      <c r="D23" s="15"/>
      <c r="E23" s="209"/>
      <c r="F23" s="210"/>
      <c r="G23" s="210"/>
      <c r="H23" s="210"/>
      <c r="I23" s="211"/>
      <c r="J23" s="2" t="str">
        <f t="shared" si="0"/>
        <v>Yes</v>
      </c>
      <c r="K23" s="2" t="str">
        <f t="shared" si="1"/>
        <v>Yes</v>
      </c>
      <c r="L23" s="2" t="str">
        <f t="shared" si="2"/>
        <v>Yes</v>
      </c>
      <c r="M23" s="2" t="str">
        <f t="shared" si="3"/>
        <v>YesYesYes</v>
      </c>
      <c r="N23" s="2" t="str">
        <f t="shared" si="4"/>
        <v>Yes</v>
      </c>
    </row>
    <row r="24" spans="1:14" ht="50.1" customHeight="1">
      <c r="A24" s="207"/>
      <c r="B24" s="208"/>
      <c r="C24" s="60"/>
      <c r="D24" s="15"/>
      <c r="E24" s="209"/>
      <c r="F24" s="210"/>
      <c r="G24" s="210"/>
      <c r="H24" s="210"/>
      <c r="I24" s="211"/>
      <c r="J24" s="2" t="str">
        <f t="shared" si="0"/>
        <v>Yes</v>
      </c>
      <c r="K24" s="2" t="str">
        <f t="shared" si="1"/>
        <v>Yes</v>
      </c>
      <c r="L24" s="2" t="str">
        <f t="shared" si="2"/>
        <v>Yes</v>
      </c>
      <c r="M24" s="2" t="str">
        <f t="shared" si="3"/>
        <v>YesYesYes</v>
      </c>
      <c r="N24" s="2" t="str">
        <f t="shared" si="4"/>
        <v>Yes</v>
      </c>
    </row>
    <row r="25" spans="1:14" ht="50.1" customHeight="1">
      <c r="A25" s="207"/>
      <c r="B25" s="208"/>
      <c r="C25" s="60"/>
      <c r="D25" s="15"/>
      <c r="E25" s="209"/>
      <c r="F25" s="210"/>
      <c r="G25" s="210"/>
      <c r="H25" s="210"/>
      <c r="I25" s="211"/>
      <c r="J25" s="2" t="str">
        <f t="shared" si="0"/>
        <v>Yes</v>
      </c>
      <c r="K25" s="2" t="str">
        <f t="shared" si="1"/>
        <v>Yes</v>
      </c>
      <c r="L25" s="2" t="str">
        <f t="shared" si="2"/>
        <v>Yes</v>
      </c>
      <c r="M25" s="2" t="str">
        <f t="shared" si="3"/>
        <v>YesYesYes</v>
      </c>
      <c r="N25" s="2" t="str">
        <f t="shared" si="4"/>
        <v>Yes</v>
      </c>
    </row>
    <row r="26" spans="1:14" ht="50.1" customHeight="1">
      <c r="A26" s="207"/>
      <c r="B26" s="208"/>
      <c r="C26" s="60"/>
      <c r="D26" s="15"/>
      <c r="E26" s="209"/>
      <c r="F26" s="210"/>
      <c r="G26" s="210"/>
      <c r="H26" s="210"/>
      <c r="I26" s="211"/>
      <c r="J26" s="2" t="str">
        <f t="shared" si="0"/>
        <v>Yes</v>
      </c>
      <c r="K26" s="2" t="str">
        <f t="shared" si="1"/>
        <v>Yes</v>
      </c>
      <c r="L26" s="2" t="str">
        <f t="shared" si="2"/>
        <v>Yes</v>
      </c>
      <c r="M26" s="2" t="str">
        <f t="shared" si="3"/>
        <v>YesYesYes</v>
      </c>
      <c r="N26" s="2" t="str">
        <f t="shared" si="4"/>
        <v>Yes</v>
      </c>
    </row>
    <row r="27" spans="1:14" ht="50.1" customHeight="1">
      <c r="A27" s="207"/>
      <c r="B27" s="208"/>
      <c r="C27" s="60"/>
      <c r="D27" s="15"/>
      <c r="E27" s="209"/>
      <c r="F27" s="210"/>
      <c r="G27" s="210"/>
      <c r="H27" s="210"/>
      <c r="I27" s="211"/>
      <c r="J27" s="2" t="str">
        <f t="shared" si="0"/>
        <v>Yes</v>
      </c>
      <c r="K27" s="2" t="str">
        <f t="shared" si="1"/>
        <v>Yes</v>
      </c>
      <c r="L27" s="2" t="str">
        <f t="shared" si="2"/>
        <v>Yes</v>
      </c>
      <c r="M27" s="2" t="str">
        <f t="shared" si="3"/>
        <v>YesYesYes</v>
      </c>
      <c r="N27" s="2" t="str">
        <f t="shared" si="4"/>
        <v>Yes</v>
      </c>
    </row>
    <row r="28" spans="1:14" ht="50.1" customHeight="1">
      <c r="A28" s="207"/>
      <c r="B28" s="208"/>
      <c r="C28" s="60"/>
      <c r="D28" s="15"/>
      <c r="E28" s="209"/>
      <c r="F28" s="210"/>
      <c r="G28" s="210"/>
      <c r="H28" s="210"/>
      <c r="I28" s="211"/>
      <c r="J28" s="2" t="str">
        <f t="shared" si="0"/>
        <v>Yes</v>
      </c>
      <c r="K28" s="2" t="str">
        <f t="shared" si="1"/>
        <v>Yes</v>
      </c>
      <c r="L28" s="2" t="str">
        <f t="shared" si="2"/>
        <v>Yes</v>
      </c>
      <c r="M28" s="2" t="str">
        <f t="shared" si="3"/>
        <v>YesYesYes</v>
      </c>
      <c r="N28" s="2" t="str">
        <f t="shared" si="4"/>
        <v>Yes</v>
      </c>
    </row>
    <row r="29" spans="1:14" ht="50.1" customHeight="1">
      <c r="A29" s="207"/>
      <c r="B29" s="208"/>
      <c r="C29" s="60"/>
      <c r="D29" s="15"/>
      <c r="E29" s="209"/>
      <c r="F29" s="210"/>
      <c r="G29" s="210"/>
      <c r="H29" s="210"/>
      <c r="I29" s="211"/>
      <c r="J29" s="2" t="str">
        <f t="shared" si="0"/>
        <v>Yes</v>
      </c>
      <c r="K29" s="2" t="str">
        <f t="shared" si="1"/>
        <v>Yes</v>
      </c>
      <c r="L29" s="2" t="str">
        <f t="shared" si="2"/>
        <v>Yes</v>
      </c>
      <c r="M29" s="2" t="str">
        <f t="shared" si="3"/>
        <v>YesYesYes</v>
      </c>
      <c r="N29" s="2" t="str">
        <f t="shared" si="4"/>
        <v>Yes</v>
      </c>
    </row>
    <row r="30" spans="1:14" ht="50.1" customHeight="1">
      <c r="A30" s="207"/>
      <c r="B30" s="208"/>
      <c r="C30" s="60"/>
      <c r="D30" s="15"/>
      <c r="E30" s="209"/>
      <c r="F30" s="210"/>
      <c r="G30" s="210"/>
      <c r="H30" s="210"/>
      <c r="I30" s="211"/>
      <c r="J30" s="2" t="str">
        <f t="shared" si="0"/>
        <v>Yes</v>
      </c>
      <c r="K30" s="2" t="str">
        <f t="shared" si="1"/>
        <v>Yes</v>
      </c>
      <c r="L30" s="2" t="str">
        <f t="shared" si="2"/>
        <v>Yes</v>
      </c>
      <c r="M30" s="2" t="str">
        <f t="shared" si="3"/>
        <v>YesYesYes</v>
      </c>
      <c r="N30" s="2" t="str">
        <f t="shared" si="4"/>
        <v>Yes</v>
      </c>
    </row>
    <row r="31" spans="1:14" ht="50.1" customHeight="1">
      <c r="A31" s="207"/>
      <c r="B31" s="208"/>
      <c r="C31" s="60"/>
      <c r="D31" s="15"/>
      <c r="E31" s="209"/>
      <c r="F31" s="210"/>
      <c r="G31" s="210"/>
      <c r="H31" s="210"/>
      <c r="I31" s="211"/>
      <c r="J31" s="2" t="str">
        <f t="shared" si="0"/>
        <v>Yes</v>
      </c>
      <c r="K31" s="2" t="str">
        <f t="shared" si="1"/>
        <v>Yes</v>
      </c>
      <c r="L31" s="2" t="str">
        <f t="shared" si="2"/>
        <v>Yes</v>
      </c>
      <c r="M31" s="2" t="str">
        <f t="shared" si="3"/>
        <v>YesYesYes</v>
      </c>
      <c r="N31" s="2" t="str">
        <f t="shared" si="4"/>
        <v>Yes</v>
      </c>
    </row>
    <row r="32" spans="1:14" ht="50.1" customHeight="1">
      <c r="A32" s="207"/>
      <c r="B32" s="208"/>
      <c r="C32" s="60"/>
      <c r="D32" s="15"/>
      <c r="E32" s="209"/>
      <c r="F32" s="210"/>
      <c r="G32" s="210"/>
      <c r="H32" s="210"/>
      <c r="I32" s="211"/>
      <c r="J32" s="2" t="str">
        <f t="shared" si="0"/>
        <v>Yes</v>
      </c>
      <c r="K32" s="2" t="str">
        <f t="shared" si="1"/>
        <v>Yes</v>
      </c>
      <c r="L32" s="2" t="str">
        <f t="shared" si="2"/>
        <v>Yes</v>
      </c>
      <c r="M32" s="2" t="str">
        <f t="shared" si="3"/>
        <v>YesYesYes</v>
      </c>
      <c r="N32" s="2" t="str">
        <f t="shared" si="4"/>
        <v>Yes</v>
      </c>
    </row>
    <row r="33" spans="1:14" ht="50.1" customHeight="1">
      <c r="A33" s="207"/>
      <c r="B33" s="208"/>
      <c r="C33" s="60"/>
      <c r="D33" s="15"/>
      <c r="E33" s="209"/>
      <c r="F33" s="210"/>
      <c r="G33" s="210"/>
      <c r="H33" s="210"/>
      <c r="I33" s="211"/>
      <c r="J33" s="2" t="str">
        <f t="shared" si="0"/>
        <v>Yes</v>
      </c>
      <c r="K33" s="2" t="str">
        <f t="shared" si="1"/>
        <v>Yes</v>
      </c>
      <c r="L33" s="2" t="str">
        <f t="shared" si="2"/>
        <v>Yes</v>
      </c>
      <c r="M33" s="2" t="str">
        <f t="shared" si="3"/>
        <v>YesYesYes</v>
      </c>
      <c r="N33" s="2" t="str">
        <f t="shared" si="4"/>
        <v>Yes</v>
      </c>
    </row>
    <row r="34" spans="1:14" ht="50.1" customHeight="1">
      <c r="A34" s="207"/>
      <c r="B34" s="208"/>
      <c r="C34" s="60"/>
      <c r="D34" s="15"/>
      <c r="E34" s="209"/>
      <c r="F34" s="210"/>
      <c r="G34" s="210"/>
      <c r="H34" s="210"/>
      <c r="I34" s="211"/>
      <c r="J34" s="2" t="str">
        <f t="shared" si="0"/>
        <v>Yes</v>
      </c>
      <c r="K34" s="2" t="str">
        <f t="shared" si="1"/>
        <v>Yes</v>
      </c>
      <c r="L34" s="2" t="str">
        <f t="shared" si="2"/>
        <v>Yes</v>
      </c>
      <c r="M34" s="2" t="str">
        <f t="shared" si="3"/>
        <v>YesYesYes</v>
      </c>
      <c r="N34" s="2" t="str">
        <f t="shared" si="4"/>
        <v>Yes</v>
      </c>
    </row>
    <row r="35" spans="1:14" ht="50.1" customHeight="1">
      <c r="A35" s="207"/>
      <c r="B35" s="208"/>
      <c r="C35" s="60"/>
      <c r="D35" s="15"/>
      <c r="E35" s="209"/>
      <c r="F35" s="210"/>
      <c r="G35" s="210"/>
      <c r="H35" s="210"/>
      <c r="I35" s="211"/>
      <c r="J35" s="2" t="str">
        <f t="shared" si="0"/>
        <v>Yes</v>
      </c>
      <c r="K35" s="2" t="str">
        <f t="shared" si="1"/>
        <v>Yes</v>
      </c>
      <c r="L35" s="2" t="str">
        <f t="shared" si="2"/>
        <v>Yes</v>
      </c>
      <c r="M35" s="2" t="str">
        <f t="shared" si="3"/>
        <v>YesYesYes</v>
      </c>
      <c r="N35" s="2" t="str">
        <f t="shared" si="4"/>
        <v>Yes</v>
      </c>
    </row>
    <row r="36" spans="1:14" ht="50.1" customHeight="1">
      <c r="A36" s="207"/>
      <c r="B36" s="208"/>
      <c r="C36" s="60"/>
      <c r="D36" s="15"/>
      <c r="E36" s="209"/>
      <c r="F36" s="210"/>
      <c r="G36" s="210"/>
      <c r="H36" s="210"/>
      <c r="I36" s="211"/>
      <c r="J36" s="2" t="str">
        <f t="shared" si="0"/>
        <v>Yes</v>
      </c>
      <c r="K36" s="2" t="str">
        <f t="shared" si="1"/>
        <v>Yes</v>
      </c>
      <c r="L36" s="2" t="str">
        <f t="shared" si="2"/>
        <v>Yes</v>
      </c>
      <c r="M36" s="2" t="str">
        <f t="shared" si="3"/>
        <v>YesYesYes</v>
      </c>
      <c r="N36" s="2" t="str">
        <f t="shared" si="4"/>
        <v>Yes</v>
      </c>
    </row>
    <row r="37" spans="1:14" ht="50.1" customHeight="1">
      <c r="A37" s="207"/>
      <c r="B37" s="208"/>
      <c r="C37" s="60"/>
      <c r="D37" s="15"/>
      <c r="E37" s="209"/>
      <c r="F37" s="210"/>
      <c r="G37" s="210"/>
      <c r="H37" s="210"/>
      <c r="I37" s="211"/>
      <c r="J37" s="2" t="str">
        <f t="shared" si="0"/>
        <v>Yes</v>
      </c>
      <c r="K37" s="2" t="str">
        <f t="shared" si="1"/>
        <v>Yes</v>
      </c>
      <c r="L37" s="2" t="str">
        <f t="shared" si="2"/>
        <v>Yes</v>
      </c>
      <c r="M37" s="2" t="str">
        <f t="shared" si="3"/>
        <v>YesYesYes</v>
      </c>
      <c r="N37" s="2" t="str">
        <f t="shared" si="4"/>
        <v>Yes</v>
      </c>
    </row>
    <row r="38" spans="1:14" ht="50.1" customHeight="1">
      <c r="A38" s="207"/>
      <c r="B38" s="208"/>
      <c r="C38" s="60"/>
      <c r="D38" s="15"/>
      <c r="E38" s="209"/>
      <c r="F38" s="210"/>
      <c r="G38" s="210"/>
      <c r="H38" s="210"/>
      <c r="I38" s="211"/>
      <c r="J38" s="2" t="str">
        <f t="shared" si="0"/>
        <v>Yes</v>
      </c>
      <c r="K38" s="2" t="str">
        <f t="shared" si="1"/>
        <v>Yes</v>
      </c>
      <c r="L38" s="2" t="str">
        <f t="shared" si="2"/>
        <v>Yes</v>
      </c>
      <c r="M38" s="2" t="str">
        <f t="shared" si="3"/>
        <v>YesYesYes</v>
      </c>
      <c r="N38" s="2" t="str">
        <f t="shared" si="4"/>
        <v>Yes</v>
      </c>
    </row>
    <row r="39" spans="1:14" ht="50.1" customHeight="1">
      <c r="A39" s="207"/>
      <c r="B39" s="208"/>
      <c r="C39" s="60"/>
      <c r="D39" s="15"/>
      <c r="E39" s="209"/>
      <c r="F39" s="210"/>
      <c r="G39" s="210"/>
      <c r="H39" s="210"/>
      <c r="I39" s="211"/>
      <c r="J39" s="2" t="str">
        <f t="shared" si="0"/>
        <v>Yes</v>
      </c>
      <c r="K39" s="2" t="str">
        <f t="shared" si="1"/>
        <v>Yes</v>
      </c>
      <c r="L39" s="2" t="str">
        <f t="shared" si="2"/>
        <v>Yes</v>
      </c>
      <c r="M39" s="2" t="str">
        <f t="shared" si="3"/>
        <v>YesYesYes</v>
      </c>
      <c r="N39" s="2" t="str">
        <f t="shared" si="4"/>
        <v>Yes</v>
      </c>
    </row>
    <row r="40" spans="1:14" ht="50.1" customHeight="1">
      <c r="A40" s="207"/>
      <c r="B40" s="208"/>
      <c r="C40" s="60"/>
      <c r="D40" s="15"/>
      <c r="E40" s="209"/>
      <c r="F40" s="210"/>
      <c r="G40" s="210"/>
      <c r="H40" s="210"/>
      <c r="I40" s="211"/>
      <c r="J40" s="2" t="str">
        <f t="shared" si="0"/>
        <v>Yes</v>
      </c>
      <c r="K40" s="2" t="str">
        <f t="shared" si="1"/>
        <v>Yes</v>
      </c>
      <c r="L40" s="2" t="str">
        <f t="shared" si="2"/>
        <v>Yes</v>
      </c>
      <c r="M40" s="2" t="str">
        <f t="shared" si="3"/>
        <v>YesYesYes</v>
      </c>
      <c r="N40" s="2" t="str">
        <f t="shared" si="4"/>
        <v>Yes</v>
      </c>
    </row>
    <row r="41" spans="1:14" ht="50.1" customHeight="1">
      <c r="A41" s="207"/>
      <c r="B41" s="208"/>
      <c r="C41" s="60"/>
      <c r="D41" s="15"/>
      <c r="E41" s="209"/>
      <c r="F41" s="210"/>
      <c r="G41" s="210"/>
      <c r="H41" s="210"/>
      <c r="I41" s="211"/>
      <c r="J41" s="2" t="str">
        <f t="shared" si="0"/>
        <v>Yes</v>
      </c>
      <c r="K41" s="2" t="str">
        <f t="shared" si="1"/>
        <v>Yes</v>
      </c>
      <c r="L41" s="2" t="str">
        <f t="shared" si="2"/>
        <v>Yes</v>
      </c>
      <c r="M41" s="2" t="str">
        <f t="shared" si="3"/>
        <v>YesYesYes</v>
      </c>
      <c r="N41" s="2" t="str">
        <f t="shared" si="4"/>
        <v>Yes</v>
      </c>
    </row>
    <row r="42" spans="1:14" ht="50.1" customHeight="1">
      <c r="A42" s="207"/>
      <c r="B42" s="208"/>
      <c r="C42" s="60"/>
      <c r="D42" s="15"/>
      <c r="E42" s="209"/>
      <c r="F42" s="210"/>
      <c r="G42" s="210"/>
      <c r="H42" s="210"/>
      <c r="I42" s="211"/>
      <c r="J42" s="2" t="str">
        <f t="shared" si="0"/>
        <v>Yes</v>
      </c>
      <c r="K42" s="2" t="str">
        <f t="shared" si="1"/>
        <v>Yes</v>
      </c>
      <c r="L42" s="2" t="str">
        <f t="shared" si="2"/>
        <v>Yes</v>
      </c>
      <c r="M42" s="2" t="str">
        <f t="shared" si="3"/>
        <v>YesYesYes</v>
      </c>
      <c r="N42" s="2" t="str">
        <f t="shared" si="4"/>
        <v>Yes</v>
      </c>
    </row>
    <row r="43" spans="1:14" ht="50.1" customHeight="1">
      <c r="A43" s="207"/>
      <c r="B43" s="208"/>
      <c r="C43" s="60"/>
      <c r="D43" s="15"/>
      <c r="E43" s="209"/>
      <c r="F43" s="210"/>
      <c r="G43" s="210"/>
      <c r="H43" s="210"/>
      <c r="I43" s="211"/>
      <c r="J43" s="2" t="str">
        <f t="shared" si="0"/>
        <v>Yes</v>
      </c>
      <c r="K43" s="2" t="str">
        <f t="shared" si="1"/>
        <v>Yes</v>
      </c>
      <c r="L43" s="2" t="str">
        <f t="shared" si="2"/>
        <v>Yes</v>
      </c>
      <c r="M43" s="2" t="str">
        <f t="shared" si="3"/>
        <v>YesYesYes</v>
      </c>
      <c r="N43" s="2" t="str">
        <f t="shared" si="4"/>
        <v>Yes</v>
      </c>
    </row>
    <row r="44" spans="1:14" ht="50.1" customHeight="1">
      <c r="A44" s="207"/>
      <c r="B44" s="208"/>
      <c r="C44" s="60"/>
      <c r="D44" s="15"/>
      <c r="E44" s="209"/>
      <c r="F44" s="210"/>
      <c r="G44" s="210"/>
      <c r="H44" s="210"/>
      <c r="I44" s="211"/>
      <c r="J44" s="2" t="str">
        <f t="shared" si="0"/>
        <v>Yes</v>
      </c>
      <c r="K44" s="2" t="str">
        <f t="shared" si="1"/>
        <v>Yes</v>
      </c>
      <c r="L44" s="2" t="str">
        <f t="shared" si="2"/>
        <v>Yes</v>
      </c>
      <c r="M44" s="2" t="str">
        <f t="shared" si="3"/>
        <v>YesYesYes</v>
      </c>
      <c r="N44" s="2" t="str">
        <f t="shared" si="4"/>
        <v>Yes</v>
      </c>
    </row>
    <row r="45" spans="1:14" ht="50.1" customHeight="1">
      <c r="A45" s="207"/>
      <c r="B45" s="208"/>
      <c r="C45" s="60"/>
      <c r="D45" s="15"/>
      <c r="E45" s="209"/>
      <c r="F45" s="210"/>
      <c r="G45" s="210"/>
      <c r="H45" s="210"/>
      <c r="I45" s="211"/>
      <c r="J45" s="2" t="str">
        <f t="shared" si="0"/>
        <v>Yes</v>
      </c>
      <c r="K45" s="2" t="str">
        <f t="shared" si="1"/>
        <v>Yes</v>
      </c>
      <c r="L45" s="2" t="str">
        <f t="shared" si="2"/>
        <v>Yes</v>
      </c>
      <c r="M45" s="2" t="str">
        <f t="shared" si="3"/>
        <v>YesYesYes</v>
      </c>
      <c r="N45" s="2" t="str">
        <f t="shared" si="4"/>
        <v>Yes</v>
      </c>
    </row>
    <row r="46" spans="1:14" ht="50.1" customHeight="1">
      <c r="A46" s="207"/>
      <c r="B46" s="208"/>
      <c r="C46" s="60"/>
      <c r="D46" s="15"/>
      <c r="E46" s="209"/>
      <c r="F46" s="210"/>
      <c r="G46" s="210"/>
      <c r="H46" s="210"/>
      <c r="I46" s="211"/>
      <c r="J46" s="2" t="str">
        <f t="shared" si="0"/>
        <v>Yes</v>
      </c>
      <c r="K46" s="2" t="str">
        <f t="shared" si="1"/>
        <v>Yes</v>
      </c>
      <c r="L46" s="2" t="str">
        <f t="shared" si="2"/>
        <v>Yes</v>
      </c>
      <c r="M46" s="2" t="str">
        <f t="shared" si="3"/>
        <v>YesYesYes</v>
      </c>
      <c r="N46" s="2" t="str">
        <f t="shared" si="4"/>
        <v>Yes</v>
      </c>
    </row>
    <row r="47" spans="1:14" ht="50.1" customHeight="1">
      <c r="A47" s="207"/>
      <c r="B47" s="208"/>
      <c r="C47" s="60"/>
      <c r="D47" s="15"/>
      <c r="E47" s="209"/>
      <c r="F47" s="210"/>
      <c r="G47" s="210"/>
      <c r="H47" s="210"/>
      <c r="I47" s="211"/>
      <c r="J47" s="2" t="str">
        <f t="shared" si="0"/>
        <v>Yes</v>
      </c>
      <c r="K47" s="2" t="str">
        <f t="shared" si="1"/>
        <v>Yes</v>
      </c>
      <c r="L47" s="2" t="str">
        <f t="shared" si="2"/>
        <v>Yes</v>
      </c>
      <c r="M47" s="2" t="str">
        <f t="shared" si="3"/>
        <v>YesYesYes</v>
      </c>
      <c r="N47" s="2" t="str">
        <f t="shared" si="4"/>
        <v>Yes</v>
      </c>
    </row>
    <row r="48" spans="1:14" ht="50.1" customHeight="1">
      <c r="A48" s="207"/>
      <c r="B48" s="208"/>
      <c r="C48" s="60"/>
      <c r="D48" s="15"/>
      <c r="E48" s="209"/>
      <c r="F48" s="210"/>
      <c r="G48" s="210"/>
      <c r="H48" s="210"/>
      <c r="I48" s="211"/>
      <c r="J48" s="2" t="str">
        <f t="shared" si="0"/>
        <v>Yes</v>
      </c>
      <c r="K48" s="2" t="str">
        <f t="shared" si="1"/>
        <v>Yes</v>
      </c>
      <c r="L48" s="2" t="str">
        <f t="shared" si="2"/>
        <v>Yes</v>
      </c>
      <c r="M48" s="2" t="str">
        <f t="shared" si="3"/>
        <v>YesYesYes</v>
      </c>
      <c r="N48" s="2" t="str">
        <f t="shared" si="4"/>
        <v>Yes</v>
      </c>
    </row>
    <row r="49" spans="1:14" ht="50.1" customHeight="1">
      <c r="A49" s="207"/>
      <c r="B49" s="208"/>
      <c r="C49" s="60"/>
      <c r="D49" s="15"/>
      <c r="E49" s="209"/>
      <c r="F49" s="210"/>
      <c r="G49" s="210"/>
      <c r="H49" s="210"/>
      <c r="I49" s="211"/>
      <c r="J49" s="2" t="str">
        <f t="shared" si="0"/>
        <v>Yes</v>
      </c>
      <c r="K49" s="2" t="str">
        <f t="shared" si="1"/>
        <v>Yes</v>
      </c>
      <c r="L49" s="2" t="str">
        <f t="shared" si="2"/>
        <v>Yes</v>
      </c>
      <c r="M49" s="2" t="str">
        <f t="shared" si="3"/>
        <v>YesYesYes</v>
      </c>
      <c r="N49" s="2" t="str">
        <f t="shared" si="4"/>
        <v>Yes</v>
      </c>
    </row>
    <row r="50" spans="1:14" ht="50.1" customHeight="1">
      <c r="A50" s="207"/>
      <c r="B50" s="208"/>
      <c r="C50" s="60"/>
      <c r="D50" s="15"/>
      <c r="E50" s="209"/>
      <c r="F50" s="210"/>
      <c r="G50" s="210"/>
      <c r="H50" s="210"/>
      <c r="I50" s="211"/>
      <c r="J50" s="2" t="str">
        <f t="shared" si="0"/>
        <v>Yes</v>
      </c>
      <c r="K50" s="2" t="str">
        <f t="shared" si="1"/>
        <v>Yes</v>
      </c>
      <c r="L50" s="2" t="str">
        <f t="shared" si="2"/>
        <v>Yes</v>
      </c>
      <c r="M50" s="2" t="str">
        <f t="shared" si="3"/>
        <v>YesYesYes</v>
      </c>
      <c r="N50" s="2" t="str">
        <f t="shared" si="4"/>
        <v>Yes</v>
      </c>
    </row>
    <row r="51" spans="1:14" ht="50.1" customHeight="1">
      <c r="A51" s="207"/>
      <c r="B51" s="208"/>
      <c r="C51" s="60"/>
      <c r="D51" s="15"/>
      <c r="E51" s="209"/>
      <c r="F51" s="210"/>
      <c r="G51" s="210"/>
      <c r="H51" s="210"/>
      <c r="I51" s="211"/>
      <c r="J51" s="2" t="str">
        <f t="shared" si="0"/>
        <v>Yes</v>
      </c>
      <c r="K51" s="2" t="str">
        <f t="shared" si="1"/>
        <v>Yes</v>
      </c>
      <c r="L51" s="2" t="str">
        <f t="shared" si="2"/>
        <v>Yes</v>
      </c>
      <c r="M51" s="2" t="str">
        <f t="shared" si="3"/>
        <v>YesYesYes</v>
      </c>
      <c r="N51" s="2" t="str">
        <f t="shared" si="4"/>
        <v>Yes</v>
      </c>
    </row>
    <row r="52" spans="1:14" ht="50.1" customHeight="1">
      <c r="A52" s="207"/>
      <c r="B52" s="208"/>
      <c r="C52" s="60"/>
      <c r="D52" s="15"/>
      <c r="E52" s="209"/>
      <c r="F52" s="210"/>
      <c r="G52" s="210"/>
      <c r="H52" s="210"/>
      <c r="I52" s="211"/>
      <c r="J52" s="2" t="str">
        <f t="shared" si="0"/>
        <v>Yes</v>
      </c>
      <c r="K52" s="2" t="str">
        <f t="shared" si="1"/>
        <v>Yes</v>
      </c>
      <c r="L52" s="2" t="str">
        <f t="shared" si="2"/>
        <v>Yes</v>
      </c>
      <c r="M52" s="2" t="str">
        <f t="shared" si="3"/>
        <v>YesYesYes</v>
      </c>
      <c r="N52" s="2" t="str">
        <f t="shared" si="4"/>
        <v>Yes</v>
      </c>
    </row>
    <row r="53" spans="1:14" ht="50.1" customHeight="1">
      <c r="A53" s="207"/>
      <c r="B53" s="208"/>
      <c r="C53" s="60"/>
      <c r="D53" s="15"/>
      <c r="E53" s="209"/>
      <c r="F53" s="210"/>
      <c r="G53" s="210"/>
      <c r="H53" s="210"/>
      <c r="I53" s="211"/>
      <c r="J53" s="2" t="str">
        <f t="shared" si="0"/>
        <v>Yes</v>
      </c>
      <c r="K53" s="2" t="str">
        <f t="shared" si="1"/>
        <v>Yes</v>
      </c>
      <c r="L53" s="2" t="str">
        <f t="shared" si="2"/>
        <v>Yes</v>
      </c>
      <c r="M53" s="2" t="str">
        <f t="shared" si="3"/>
        <v>YesYesYes</v>
      </c>
      <c r="N53" s="2" t="str">
        <f t="shared" si="4"/>
        <v>Yes</v>
      </c>
    </row>
    <row r="54" spans="1:14" ht="50.1" customHeight="1">
      <c r="A54" s="207"/>
      <c r="B54" s="208"/>
      <c r="C54" s="60"/>
      <c r="D54" s="15"/>
      <c r="E54" s="209"/>
      <c r="F54" s="210"/>
      <c r="G54" s="210"/>
      <c r="H54" s="210"/>
      <c r="I54" s="211"/>
      <c r="J54" s="2" t="str">
        <f t="shared" si="0"/>
        <v>Yes</v>
      </c>
      <c r="K54" s="2" t="str">
        <f t="shared" si="1"/>
        <v>Yes</v>
      </c>
      <c r="L54" s="2" t="str">
        <f t="shared" si="2"/>
        <v>Yes</v>
      </c>
      <c r="M54" s="2" t="str">
        <f t="shared" si="3"/>
        <v>YesYesYes</v>
      </c>
      <c r="N54" s="2" t="str">
        <f t="shared" si="4"/>
        <v>Yes</v>
      </c>
    </row>
    <row r="55" spans="1:14" ht="50.1" customHeight="1">
      <c r="A55" s="207"/>
      <c r="B55" s="208"/>
      <c r="C55" s="60"/>
      <c r="D55" s="15"/>
      <c r="E55" s="209"/>
      <c r="F55" s="210"/>
      <c r="G55" s="210"/>
      <c r="H55" s="210"/>
      <c r="I55" s="211"/>
      <c r="J55" s="2" t="str">
        <f t="shared" si="0"/>
        <v>Yes</v>
      </c>
      <c r="K55" s="2" t="str">
        <f t="shared" si="1"/>
        <v>Yes</v>
      </c>
      <c r="L55" s="2" t="str">
        <f t="shared" si="2"/>
        <v>Yes</v>
      </c>
      <c r="M55" s="2" t="str">
        <f t="shared" si="3"/>
        <v>YesYesYes</v>
      </c>
      <c r="N55" s="2" t="str">
        <f t="shared" si="4"/>
        <v>Yes</v>
      </c>
    </row>
    <row r="56" spans="1:14" ht="50.1" customHeight="1">
      <c r="A56" s="207"/>
      <c r="B56" s="208"/>
      <c r="C56" s="60"/>
      <c r="D56" s="15"/>
      <c r="E56" s="209"/>
      <c r="F56" s="210"/>
      <c r="G56" s="210"/>
      <c r="H56" s="210"/>
      <c r="I56" s="211"/>
      <c r="J56" s="2" t="str">
        <f t="shared" si="0"/>
        <v>Yes</v>
      </c>
      <c r="K56" s="2" t="str">
        <f t="shared" si="1"/>
        <v>Yes</v>
      </c>
      <c r="L56" s="2" t="str">
        <f t="shared" si="2"/>
        <v>Yes</v>
      </c>
      <c r="M56" s="2" t="str">
        <f t="shared" si="3"/>
        <v>YesYesYes</v>
      </c>
      <c r="N56" s="2" t="str">
        <f t="shared" si="4"/>
        <v>Yes</v>
      </c>
    </row>
    <row r="57" spans="1:14" ht="50.1" customHeight="1">
      <c r="A57" s="207"/>
      <c r="B57" s="208"/>
      <c r="C57" s="60"/>
      <c r="D57" s="15"/>
      <c r="E57" s="209"/>
      <c r="F57" s="210"/>
      <c r="G57" s="210"/>
      <c r="H57" s="210"/>
      <c r="I57" s="211"/>
      <c r="J57" s="2" t="str">
        <f t="shared" si="0"/>
        <v>Yes</v>
      </c>
      <c r="K57" s="2" t="str">
        <f t="shared" si="1"/>
        <v>Yes</v>
      </c>
      <c r="L57" s="2" t="str">
        <f t="shared" si="2"/>
        <v>Yes</v>
      </c>
      <c r="M57" s="2" t="str">
        <f t="shared" si="3"/>
        <v>YesYesYes</v>
      </c>
      <c r="N57" s="2" t="str">
        <f t="shared" si="4"/>
        <v>Yes</v>
      </c>
    </row>
    <row r="58" spans="1:14" ht="50.1" customHeight="1">
      <c r="A58" s="207"/>
      <c r="B58" s="208"/>
      <c r="C58" s="60"/>
      <c r="D58" s="15"/>
      <c r="E58" s="209"/>
      <c r="F58" s="210"/>
      <c r="G58" s="210"/>
      <c r="H58" s="210"/>
      <c r="I58" s="211"/>
      <c r="J58" s="2" t="str">
        <f t="shared" si="0"/>
        <v>Yes</v>
      </c>
      <c r="K58" s="2" t="str">
        <f t="shared" si="1"/>
        <v>Yes</v>
      </c>
      <c r="L58" s="2" t="str">
        <f t="shared" si="2"/>
        <v>Yes</v>
      </c>
      <c r="M58" s="2" t="str">
        <f t="shared" si="3"/>
        <v>YesYesYes</v>
      </c>
      <c r="N58" s="2" t="str">
        <f t="shared" si="4"/>
        <v>Yes</v>
      </c>
    </row>
    <row r="59" spans="1:14" ht="50.1" customHeight="1">
      <c r="A59" s="207"/>
      <c r="B59" s="208"/>
      <c r="C59" s="60"/>
      <c r="D59" s="15"/>
      <c r="E59" s="209"/>
      <c r="F59" s="210"/>
      <c r="G59" s="210"/>
      <c r="H59" s="210"/>
      <c r="I59" s="211"/>
      <c r="J59" s="2" t="str">
        <f t="shared" si="0"/>
        <v>Yes</v>
      </c>
      <c r="K59" s="2" t="str">
        <f t="shared" si="1"/>
        <v>Yes</v>
      </c>
      <c r="L59" s="2" t="str">
        <f t="shared" si="2"/>
        <v>Yes</v>
      </c>
      <c r="M59" s="2" t="str">
        <f t="shared" si="3"/>
        <v>YesYesYes</v>
      </c>
      <c r="N59" s="2" t="str">
        <f t="shared" si="4"/>
        <v>Yes</v>
      </c>
    </row>
    <row r="60" spans="1:14" ht="50.1" customHeight="1">
      <c r="A60" s="207"/>
      <c r="B60" s="208"/>
      <c r="C60" s="60"/>
      <c r="D60" s="15"/>
      <c r="E60" s="209"/>
      <c r="F60" s="210"/>
      <c r="G60" s="210"/>
      <c r="H60" s="210"/>
      <c r="I60" s="211"/>
      <c r="J60" s="2" t="str">
        <f t="shared" si="0"/>
        <v>Yes</v>
      </c>
      <c r="K60" s="2" t="str">
        <f t="shared" si="1"/>
        <v>Yes</v>
      </c>
      <c r="L60" s="2" t="str">
        <f t="shared" si="2"/>
        <v>Yes</v>
      </c>
      <c r="M60" s="2" t="str">
        <f t="shared" si="3"/>
        <v>YesYesYes</v>
      </c>
      <c r="N60" s="2" t="str">
        <f t="shared" si="4"/>
        <v>Yes</v>
      </c>
    </row>
    <row r="61" spans="1:14" ht="50.1" customHeight="1">
      <c r="A61" s="207"/>
      <c r="B61" s="208"/>
      <c r="C61" s="60"/>
      <c r="D61" s="15"/>
      <c r="E61" s="209"/>
      <c r="F61" s="210"/>
      <c r="G61" s="210"/>
      <c r="H61" s="210"/>
      <c r="I61" s="211"/>
      <c r="J61" s="2" t="str">
        <f t="shared" si="0"/>
        <v>Yes</v>
      </c>
      <c r="K61" s="2" t="str">
        <f t="shared" si="1"/>
        <v>Yes</v>
      </c>
      <c r="L61" s="2" t="str">
        <f t="shared" si="2"/>
        <v>Yes</v>
      </c>
      <c r="M61" s="2" t="str">
        <f t="shared" si="3"/>
        <v>YesYesYes</v>
      </c>
      <c r="N61" s="2" t="str">
        <f t="shared" si="4"/>
        <v>Yes</v>
      </c>
    </row>
    <row r="62" spans="1:14" ht="50.1" customHeight="1">
      <c r="A62" s="207"/>
      <c r="B62" s="208"/>
      <c r="C62" s="60"/>
      <c r="D62" s="15"/>
      <c r="E62" s="209"/>
      <c r="F62" s="210"/>
      <c r="G62" s="210"/>
      <c r="H62" s="210"/>
      <c r="I62" s="211"/>
      <c r="J62" s="2" t="str">
        <f t="shared" si="0"/>
        <v>Yes</v>
      </c>
      <c r="K62" s="2" t="str">
        <f t="shared" si="1"/>
        <v>Yes</v>
      </c>
      <c r="L62" s="2" t="str">
        <f t="shared" si="2"/>
        <v>Yes</v>
      </c>
      <c r="M62" s="2" t="str">
        <f t="shared" si="3"/>
        <v>YesYesYes</v>
      </c>
      <c r="N62" s="2" t="str">
        <f t="shared" si="4"/>
        <v>Yes</v>
      </c>
    </row>
    <row r="63" spans="1:14" ht="50.1" customHeight="1">
      <c r="A63" s="207"/>
      <c r="B63" s="208"/>
      <c r="C63" s="60"/>
      <c r="D63" s="15"/>
      <c r="E63" s="209"/>
      <c r="F63" s="210"/>
      <c r="G63" s="210"/>
      <c r="H63" s="210"/>
      <c r="I63" s="211"/>
      <c r="J63" s="2" t="str">
        <f t="shared" si="0"/>
        <v>Yes</v>
      </c>
      <c r="K63" s="2" t="str">
        <f t="shared" si="1"/>
        <v>Yes</v>
      </c>
      <c r="L63" s="2" t="str">
        <f t="shared" si="2"/>
        <v>Yes</v>
      </c>
      <c r="M63" s="2" t="str">
        <f t="shared" si="3"/>
        <v>YesYesYes</v>
      </c>
      <c r="N63" s="2" t="str">
        <f t="shared" si="4"/>
        <v>Yes</v>
      </c>
    </row>
    <row r="64" spans="1:14" ht="50.1" customHeight="1">
      <c r="A64" s="207"/>
      <c r="B64" s="208"/>
      <c r="C64" s="60"/>
      <c r="D64" s="15"/>
      <c r="E64" s="209"/>
      <c r="F64" s="210"/>
      <c r="G64" s="210"/>
      <c r="H64" s="210"/>
      <c r="I64" s="211"/>
      <c r="J64" s="2" t="str">
        <f t="shared" si="0"/>
        <v>Yes</v>
      </c>
      <c r="K64" s="2" t="str">
        <f t="shared" si="1"/>
        <v>Yes</v>
      </c>
      <c r="L64" s="2" t="str">
        <f t="shared" si="2"/>
        <v>Yes</v>
      </c>
      <c r="M64" s="2" t="str">
        <f t="shared" si="3"/>
        <v>YesYesYes</v>
      </c>
      <c r="N64" s="2" t="str">
        <f t="shared" si="4"/>
        <v>Yes</v>
      </c>
    </row>
    <row r="65" spans="1:14" ht="50.1" customHeight="1">
      <c r="A65" s="207"/>
      <c r="B65" s="208"/>
      <c r="C65" s="60"/>
      <c r="D65" s="15"/>
      <c r="E65" s="209"/>
      <c r="F65" s="210"/>
      <c r="G65" s="210"/>
      <c r="H65" s="210"/>
      <c r="I65" s="211"/>
      <c r="J65" s="2" t="str">
        <f t="shared" si="0"/>
        <v>Yes</v>
      </c>
      <c r="K65" s="2" t="str">
        <f t="shared" si="1"/>
        <v>Yes</v>
      </c>
      <c r="L65" s="2" t="str">
        <f t="shared" si="2"/>
        <v>Yes</v>
      </c>
      <c r="M65" s="2" t="str">
        <f t="shared" si="3"/>
        <v>YesYesYes</v>
      </c>
      <c r="N65" s="2" t="str">
        <f t="shared" si="4"/>
        <v>Yes</v>
      </c>
    </row>
    <row r="66" spans="1:14" ht="50.1" customHeight="1">
      <c r="A66" s="207"/>
      <c r="B66" s="208"/>
      <c r="C66" s="60"/>
      <c r="D66" s="15"/>
      <c r="E66" s="209"/>
      <c r="F66" s="210"/>
      <c r="G66" s="210"/>
      <c r="H66" s="210"/>
      <c r="I66" s="211"/>
      <c r="J66" s="2" t="str">
        <f t="shared" si="0"/>
        <v>Yes</v>
      </c>
      <c r="K66" s="2" t="str">
        <f t="shared" si="1"/>
        <v>Yes</v>
      </c>
      <c r="L66" s="2" t="str">
        <f t="shared" si="2"/>
        <v>Yes</v>
      </c>
      <c r="M66" s="2" t="str">
        <f t="shared" si="3"/>
        <v>YesYesYes</v>
      </c>
      <c r="N66" s="2" t="str">
        <f t="shared" si="4"/>
        <v>Yes</v>
      </c>
    </row>
    <row r="67" spans="1:14" ht="50.1" customHeight="1">
      <c r="A67" s="207"/>
      <c r="B67" s="208"/>
      <c r="C67" s="60"/>
      <c r="D67" s="15"/>
      <c r="E67" s="209"/>
      <c r="F67" s="210"/>
      <c r="G67" s="210"/>
      <c r="H67" s="210"/>
      <c r="I67" s="211"/>
      <c r="J67" s="2" t="str">
        <f t="shared" si="0"/>
        <v>Yes</v>
      </c>
      <c r="K67" s="2" t="str">
        <f t="shared" si="1"/>
        <v>Yes</v>
      </c>
      <c r="L67" s="2" t="str">
        <f t="shared" si="2"/>
        <v>Yes</v>
      </c>
      <c r="M67" s="2" t="str">
        <f t="shared" si="3"/>
        <v>YesYesYes</v>
      </c>
      <c r="N67" s="2" t="str">
        <f t="shared" si="4"/>
        <v>Yes</v>
      </c>
    </row>
    <row r="68" spans="1:14" ht="50.1" customHeight="1">
      <c r="A68" s="207"/>
      <c r="B68" s="208"/>
      <c r="C68" s="60"/>
      <c r="D68" s="15"/>
      <c r="E68" s="209"/>
      <c r="F68" s="210"/>
      <c r="G68" s="210"/>
      <c r="H68" s="210"/>
      <c r="I68" s="211"/>
      <c r="J68" s="2" t="str">
        <f t="shared" si="0"/>
        <v>Yes</v>
      </c>
      <c r="K68" s="2" t="str">
        <f t="shared" si="1"/>
        <v>Yes</v>
      </c>
      <c r="L68" s="2" t="str">
        <f t="shared" si="2"/>
        <v>Yes</v>
      </c>
      <c r="M68" s="2" t="str">
        <f t="shared" si="3"/>
        <v>YesYesYes</v>
      </c>
      <c r="N68" s="2" t="str">
        <f t="shared" si="4"/>
        <v>Yes</v>
      </c>
    </row>
    <row r="69" spans="1:14" ht="50.1" customHeight="1">
      <c r="A69" s="207"/>
      <c r="B69" s="208"/>
      <c r="C69" s="60"/>
      <c r="D69" s="15"/>
      <c r="E69" s="209"/>
      <c r="F69" s="210"/>
      <c r="G69" s="210"/>
      <c r="H69" s="210"/>
      <c r="I69" s="211"/>
      <c r="J69" s="2" t="str">
        <f t="shared" si="0"/>
        <v>Yes</v>
      </c>
      <c r="K69" s="2" t="str">
        <f t="shared" si="1"/>
        <v>Yes</v>
      </c>
      <c r="L69" s="2" t="str">
        <f t="shared" si="2"/>
        <v>Yes</v>
      </c>
      <c r="M69" s="2" t="str">
        <f t="shared" si="3"/>
        <v>YesYesYes</v>
      </c>
      <c r="N69" s="2" t="str">
        <f t="shared" si="4"/>
        <v>Yes</v>
      </c>
    </row>
    <row r="70" spans="1:14" ht="50.1" customHeight="1">
      <c r="A70" s="207"/>
      <c r="B70" s="208"/>
      <c r="C70" s="60"/>
      <c r="D70" s="15"/>
      <c r="E70" s="209"/>
      <c r="F70" s="210"/>
      <c r="G70" s="210"/>
      <c r="H70" s="210"/>
      <c r="I70" s="211"/>
      <c r="J70" s="2" t="str">
        <f t="shared" si="0"/>
        <v>Yes</v>
      </c>
      <c r="K70" s="2" t="str">
        <f t="shared" si="1"/>
        <v>Yes</v>
      </c>
      <c r="L70" s="2" t="str">
        <f t="shared" si="2"/>
        <v>Yes</v>
      </c>
      <c r="M70" s="2" t="str">
        <f t="shared" si="3"/>
        <v>YesYesYes</v>
      </c>
      <c r="N70" s="2" t="str">
        <f t="shared" si="4"/>
        <v>Yes</v>
      </c>
    </row>
    <row r="71" spans="1:14" ht="50.1" customHeight="1">
      <c r="A71" s="207"/>
      <c r="B71" s="208"/>
      <c r="C71" s="60"/>
      <c r="D71" s="15"/>
      <c r="E71" s="209"/>
      <c r="F71" s="210"/>
      <c r="G71" s="210"/>
      <c r="H71" s="210"/>
      <c r="I71" s="211"/>
      <c r="J71" s="2" t="str">
        <f t="shared" si="0"/>
        <v>Yes</v>
      </c>
      <c r="K71" s="2" t="str">
        <f t="shared" si="1"/>
        <v>Yes</v>
      </c>
      <c r="L71" s="2" t="str">
        <f t="shared" si="2"/>
        <v>Yes</v>
      </c>
      <c r="M71" s="2" t="str">
        <f t="shared" si="3"/>
        <v>YesYesYes</v>
      </c>
      <c r="N71" s="2" t="str">
        <f t="shared" si="4"/>
        <v>Yes</v>
      </c>
    </row>
    <row r="72" spans="1:14" ht="50.1" customHeight="1">
      <c r="A72" s="207"/>
      <c r="B72" s="208"/>
      <c r="C72" s="60"/>
      <c r="D72" s="15"/>
      <c r="E72" s="209"/>
      <c r="F72" s="210"/>
      <c r="G72" s="210"/>
      <c r="H72" s="210"/>
      <c r="I72" s="211"/>
      <c r="J72" s="2" t="str">
        <f t="shared" si="0"/>
        <v>Yes</v>
      </c>
      <c r="K72" s="2" t="str">
        <f t="shared" si="1"/>
        <v>Yes</v>
      </c>
      <c r="L72" s="2" t="str">
        <f t="shared" si="2"/>
        <v>Yes</v>
      </c>
      <c r="M72" s="2" t="str">
        <f t="shared" si="3"/>
        <v>YesYesYes</v>
      </c>
      <c r="N72" s="2" t="str">
        <f t="shared" si="4"/>
        <v>Yes</v>
      </c>
    </row>
    <row r="73" spans="1:14" ht="50.1" customHeight="1">
      <c r="A73" s="207"/>
      <c r="B73" s="208"/>
      <c r="C73" s="60"/>
      <c r="D73" s="15"/>
      <c r="E73" s="209"/>
      <c r="F73" s="210"/>
      <c r="G73" s="210"/>
      <c r="H73" s="210"/>
      <c r="I73" s="211"/>
      <c r="J73" s="2" t="str">
        <f t="shared" si="0"/>
        <v>Yes</v>
      </c>
      <c r="K73" s="2" t="str">
        <f t="shared" si="1"/>
        <v>Yes</v>
      </c>
      <c r="L73" s="2" t="str">
        <f t="shared" si="2"/>
        <v>Yes</v>
      </c>
      <c r="M73" s="2" t="str">
        <f t="shared" si="3"/>
        <v>YesYesYes</v>
      </c>
      <c r="N73" s="2" t="str">
        <f t="shared" si="4"/>
        <v>Yes</v>
      </c>
    </row>
    <row r="74" spans="1:14" ht="50.1" customHeight="1">
      <c r="A74" s="207"/>
      <c r="B74" s="208"/>
      <c r="C74" s="60"/>
      <c r="D74" s="15"/>
      <c r="E74" s="209"/>
      <c r="F74" s="210"/>
      <c r="G74" s="210"/>
      <c r="H74" s="210"/>
      <c r="I74" s="211"/>
      <c r="J74" s="2" t="str">
        <f t="shared" si="0"/>
        <v>Yes</v>
      </c>
      <c r="K74" s="2" t="str">
        <f t="shared" si="1"/>
        <v>Yes</v>
      </c>
      <c r="L74" s="2" t="str">
        <f t="shared" si="2"/>
        <v>Yes</v>
      </c>
      <c r="M74" s="2" t="str">
        <f t="shared" si="3"/>
        <v>YesYesYes</v>
      </c>
      <c r="N74" s="2" t="str">
        <f t="shared" si="4"/>
        <v>Yes</v>
      </c>
    </row>
    <row r="75" spans="1:14" ht="50.1" customHeight="1">
      <c r="A75" s="207"/>
      <c r="B75" s="208"/>
      <c r="C75" s="60"/>
      <c r="D75" s="15"/>
      <c r="E75" s="209"/>
      <c r="F75" s="210"/>
      <c r="G75" s="210"/>
      <c r="H75" s="210"/>
      <c r="I75" s="211"/>
      <c r="J75" s="2" t="str">
        <f t="shared" si="0"/>
        <v>Yes</v>
      </c>
      <c r="K75" s="2" t="str">
        <f t="shared" si="1"/>
        <v>Yes</v>
      </c>
      <c r="L75" s="2" t="str">
        <f t="shared" si="2"/>
        <v>Yes</v>
      </c>
      <c r="M75" s="2" t="str">
        <f t="shared" si="3"/>
        <v>YesYesYes</v>
      </c>
      <c r="N75" s="2" t="str">
        <f t="shared" si="4"/>
        <v>Yes</v>
      </c>
    </row>
    <row r="76" spans="1:14" ht="50.1" customHeight="1">
      <c r="A76" s="207"/>
      <c r="B76" s="208"/>
      <c r="C76" s="60"/>
      <c r="D76" s="15"/>
      <c r="E76" s="209"/>
      <c r="F76" s="210"/>
      <c r="G76" s="210"/>
      <c r="H76" s="210"/>
      <c r="I76" s="211"/>
      <c r="J76" s="2" t="str">
        <f t="shared" si="0"/>
        <v>Yes</v>
      </c>
      <c r="K76" s="2" t="str">
        <f t="shared" si="1"/>
        <v>Yes</v>
      </c>
      <c r="L76" s="2" t="str">
        <f t="shared" si="2"/>
        <v>Yes</v>
      </c>
      <c r="M76" s="2" t="str">
        <f t="shared" si="3"/>
        <v>YesYesYes</v>
      </c>
      <c r="N76" s="2" t="str">
        <f t="shared" si="4"/>
        <v>Yes</v>
      </c>
    </row>
    <row r="77" spans="1:14" ht="50.1" customHeight="1">
      <c r="A77" s="207"/>
      <c r="B77" s="208"/>
      <c r="C77" s="60"/>
      <c r="D77" s="15"/>
      <c r="E77" s="209"/>
      <c r="F77" s="210"/>
      <c r="G77" s="210"/>
      <c r="H77" s="210"/>
      <c r="I77" s="211"/>
      <c r="J77" s="2" t="str">
        <f t="shared" si="0"/>
        <v>Yes</v>
      </c>
      <c r="K77" s="2" t="str">
        <f t="shared" si="1"/>
        <v>Yes</v>
      </c>
      <c r="L77" s="2" t="str">
        <f t="shared" si="2"/>
        <v>Yes</v>
      </c>
      <c r="M77" s="2" t="str">
        <f t="shared" si="3"/>
        <v>YesYesYes</v>
      </c>
      <c r="N77" s="2" t="str">
        <f t="shared" si="4"/>
        <v>Yes</v>
      </c>
    </row>
    <row r="78" spans="1:14" ht="50.1" customHeight="1">
      <c r="A78" s="207"/>
      <c r="B78" s="208"/>
      <c r="C78" s="60"/>
      <c r="D78" s="15"/>
      <c r="E78" s="209"/>
      <c r="F78" s="210"/>
      <c r="G78" s="210"/>
      <c r="H78" s="210"/>
      <c r="I78" s="211"/>
      <c r="J78" s="2" t="str">
        <f t="shared" si="0"/>
        <v>Yes</v>
      </c>
      <c r="K78" s="2" t="str">
        <f t="shared" si="1"/>
        <v>Yes</v>
      </c>
      <c r="L78" s="2" t="str">
        <f t="shared" si="2"/>
        <v>Yes</v>
      </c>
      <c r="M78" s="2" t="str">
        <f t="shared" si="3"/>
        <v>YesYesYes</v>
      </c>
      <c r="N78" s="2" t="str">
        <f t="shared" si="4"/>
        <v>Yes</v>
      </c>
    </row>
    <row r="79" spans="1:14" ht="50.1" customHeight="1">
      <c r="A79" s="207"/>
      <c r="B79" s="208"/>
      <c r="C79" s="60"/>
      <c r="D79" s="15"/>
      <c r="E79" s="209"/>
      <c r="F79" s="210"/>
      <c r="G79" s="210"/>
      <c r="H79" s="210"/>
      <c r="I79" s="211"/>
      <c r="J79" s="2" t="str">
        <f t="shared" ref="J79:J105" si="5">IF(AND(A79&lt;&gt;"",LEN(C79)&lt;3),"No","Yes")</f>
        <v>Yes</v>
      </c>
      <c r="K79" s="2" t="str">
        <f t="shared" ref="K79:K105" si="6">IF(AND(A79&lt;&gt;"",LEN(D79)&lt;5),"No","Yes")</f>
        <v>Yes</v>
      </c>
      <c r="L79" s="2" t="str">
        <f t="shared" ref="L79:L105" si="7">IF(AND(A79&lt;&gt;"",LEN(E79)&lt;15),"No","Yes")</f>
        <v>Yes</v>
      </c>
      <c r="M79" s="2" t="str">
        <f t="shared" ref="M79:M105" si="8">CONCATENATE(J79,K79,L79)</f>
        <v>YesYesYes</v>
      </c>
      <c r="N79" s="2" t="str">
        <f t="shared" ref="N79:N105" si="9">IF(M79="YesYesYes","Yes","No")</f>
        <v>Yes</v>
      </c>
    </row>
    <row r="80" spans="1:14" ht="50.1" customHeight="1">
      <c r="A80" s="207"/>
      <c r="B80" s="208"/>
      <c r="C80" s="60"/>
      <c r="D80" s="15"/>
      <c r="E80" s="209"/>
      <c r="F80" s="210"/>
      <c r="G80" s="210"/>
      <c r="H80" s="210"/>
      <c r="I80" s="211"/>
      <c r="J80" s="2" t="str">
        <f t="shared" si="5"/>
        <v>Yes</v>
      </c>
      <c r="K80" s="2" t="str">
        <f t="shared" si="6"/>
        <v>Yes</v>
      </c>
      <c r="L80" s="2" t="str">
        <f t="shared" si="7"/>
        <v>Yes</v>
      </c>
      <c r="M80" s="2" t="str">
        <f t="shared" si="8"/>
        <v>YesYesYes</v>
      </c>
      <c r="N80" s="2" t="str">
        <f t="shared" si="9"/>
        <v>Yes</v>
      </c>
    </row>
    <row r="81" spans="1:14" ht="50.1" customHeight="1">
      <c r="A81" s="207"/>
      <c r="B81" s="208"/>
      <c r="C81" s="60"/>
      <c r="D81" s="15"/>
      <c r="E81" s="209"/>
      <c r="F81" s="210"/>
      <c r="G81" s="210"/>
      <c r="H81" s="210"/>
      <c r="I81" s="211"/>
      <c r="J81" s="2" t="str">
        <f t="shared" si="5"/>
        <v>Yes</v>
      </c>
      <c r="K81" s="2" t="str">
        <f t="shared" si="6"/>
        <v>Yes</v>
      </c>
      <c r="L81" s="2" t="str">
        <f t="shared" si="7"/>
        <v>Yes</v>
      </c>
      <c r="M81" s="2" t="str">
        <f t="shared" si="8"/>
        <v>YesYesYes</v>
      </c>
      <c r="N81" s="2" t="str">
        <f t="shared" si="9"/>
        <v>Yes</v>
      </c>
    </row>
    <row r="82" spans="1:14" ht="50.1" customHeight="1">
      <c r="A82" s="207"/>
      <c r="B82" s="208"/>
      <c r="C82" s="60"/>
      <c r="D82" s="15"/>
      <c r="E82" s="209"/>
      <c r="F82" s="210"/>
      <c r="G82" s="210"/>
      <c r="H82" s="210"/>
      <c r="I82" s="211"/>
      <c r="J82" s="2" t="str">
        <f t="shared" si="5"/>
        <v>Yes</v>
      </c>
      <c r="K82" s="2" t="str">
        <f t="shared" si="6"/>
        <v>Yes</v>
      </c>
      <c r="L82" s="2" t="str">
        <f t="shared" si="7"/>
        <v>Yes</v>
      </c>
      <c r="M82" s="2" t="str">
        <f t="shared" si="8"/>
        <v>YesYesYes</v>
      </c>
      <c r="N82" s="2" t="str">
        <f t="shared" si="9"/>
        <v>Yes</v>
      </c>
    </row>
    <row r="83" spans="1:14" ht="50.1" customHeight="1">
      <c r="A83" s="207"/>
      <c r="B83" s="208"/>
      <c r="C83" s="60"/>
      <c r="D83" s="15"/>
      <c r="E83" s="209"/>
      <c r="F83" s="210"/>
      <c r="G83" s="210"/>
      <c r="H83" s="210"/>
      <c r="I83" s="211"/>
      <c r="J83" s="2" t="str">
        <f t="shared" si="5"/>
        <v>Yes</v>
      </c>
      <c r="K83" s="2" t="str">
        <f t="shared" si="6"/>
        <v>Yes</v>
      </c>
      <c r="L83" s="2" t="str">
        <f t="shared" si="7"/>
        <v>Yes</v>
      </c>
      <c r="M83" s="2" t="str">
        <f t="shared" si="8"/>
        <v>YesYesYes</v>
      </c>
      <c r="N83" s="2" t="str">
        <f t="shared" si="9"/>
        <v>Yes</v>
      </c>
    </row>
    <row r="84" spans="1:14" ht="50.1" customHeight="1">
      <c r="A84" s="207"/>
      <c r="B84" s="208"/>
      <c r="C84" s="60"/>
      <c r="D84" s="15"/>
      <c r="E84" s="209"/>
      <c r="F84" s="210"/>
      <c r="G84" s="210"/>
      <c r="H84" s="210"/>
      <c r="I84" s="211"/>
      <c r="J84" s="2" t="str">
        <f t="shared" si="5"/>
        <v>Yes</v>
      </c>
      <c r="K84" s="2" t="str">
        <f t="shared" si="6"/>
        <v>Yes</v>
      </c>
      <c r="L84" s="2" t="str">
        <f t="shared" si="7"/>
        <v>Yes</v>
      </c>
      <c r="M84" s="2" t="str">
        <f t="shared" si="8"/>
        <v>YesYesYes</v>
      </c>
      <c r="N84" s="2" t="str">
        <f t="shared" si="9"/>
        <v>Yes</v>
      </c>
    </row>
    <row r="85" spans="1:14" ht="50.1" customHeight="1">
      <c r="A85" s="207"/>
      <c r="B85" s="208"/>
      <c r="C85" s="60"/>
      <c r="D85" s="15"/>
      <c r="E85" s="209"/>
      <c r="F85" s="210"/>
      <c r="G85" s="210"/>
      <c r="H85" s="210"/>
      <c r="I85" s="211"/>
      <c r="J85" s="2" t="str">
        <f t="shared" si="5"/>
        <v>Yes</v>
      </c>
      <c r="K85" s="2" t="str">
        <f t="shared" si="6"/>
        <v>Yes</v>
      </c>
      <c r="L85" s="2" t="str">
        <f t="shared" si="7"/>
        <v>Yes</v>
      </c>
      <c r="M85" s="2" t="str">
        <f t="shared" si="8"/>
        <v>YesYesYes</v>
      </c>
      <c r="N85" s="2" t="str">
        <f t="shared" si="9"/>
        <v>Yes</v>
      </c>
    </row>
    <row r="86" spans="1:14" ht="50.1" customHeight="1">
      <c r="A86" s="207"/>
      <c r="B86" s="208"/>
      <c r="C86" s="60"/>
      <c r="D86" s="15"/>
      <c r="E86" s="209"/>
      <c r="F86" s="210"/>
      <c r="G86" s="210"/>
      <c r="H86" s="210"/>
      <c r="I86" s="211"/>
      <c r="J86" s="2" t="str">
        <f t="shared" si="5"/>
        <v>Yes</v>
      </c>
      <c r="K86" s="2" t="str">
        <f t="shared" si="6"/>
        <v>Yes</v>
      </c>
      <c r="L86" s="2" t="str">
        <f t="shared" si="7"/>
        <v>Yes</v>
      </c>
      <c r="M86" s="2" t="str">
        <f t="shared" si="8"/>
        <v>YesYesYes</v>
      </c>
      <c r="N86" s="2" t="str">
        <f t="shared" si="9"/>
        <v>Yes</v>
      </c>
    </row>
    <row r="87" spans="1:14" ht="50.1" customHeight="1">
      <c r="A87" s="207"/>
      <c r="B87" s="208"/>
      <c r="C87" s="60"/>
      <c r="D87" s="15"/>
      <c r="E87" s="209"/>
      <c r="F87" s="210"/>
      <c r="G87" s="210"/>
      <c r="H87" s="210"/>
      <c r="I87" s="211"/>
      <c r="J87" s="2" t="str">
        <f t="shared" si="5"/>
        <v>Yes</v>
      </c>
      <c r="K87" s="2" t="str">
        <f t="shared" si="6"/>
        <v>Yes</v>
      </c>
      <c r="L87" s="2" t="str">
        <f t="shared" si="7"/>
        <v>Yes</v>
      </c>
      <c r="M87" s="2" t="str">
        <f t="shared" si="8"/>
        <v>YesYesYes</v>
      </c>
      <c r="N87" s="2" t="str">
        <f t="shared" si="9"/>
        <v>Yes</v>
      </c>
    </row>
    <row r="88" spans="1:14" ht="50.1" customHeight="1">
      <c r="A88" s="207"/>
      <c r="B88" s="208"/>
      <c r="C88" s="60"/>
      <c r="D88" s="15"/>
      <c r="E88" s="209"/>
      <c r="F88" s="210"/>
      <c r="G88" s="210"/>
      <c r="H88" s="210"/>
      <c r="I88" s="211"/>
      <c r="J88" s="2" t="str">
        <f t="shared" si="5"/>
        <v>Yes</v>
      </c>
      <c r="K88" s="2" t="str">
        <f t="shared" si="6"/>
        <v>Yes</v>
      </c>
      <c r="L88" s="2" t="str">
        <f t="shared" si="7"/>
        <v>Yes</v>
      </c>
      <c r="M88" s="2" t="str">
        <f t="shared" si="8"/>
        <v>YesYesYes</v>
      </c>
      <c r="N88" s="2" t="str">
        <f t="shared" si="9"/>
        <v>Yes</v>
      </c>
    </row>
    <row r="89" spans="1:14" ht="50.1" customHeight="1">
      <c r="A89" s="207"/>
      <c r="B89" s="208"/>
      <c r="C89" s="60"/>
      <c r="D89" s="15"/>
      <c r="E89" s="209"/>
      <c r="F89" s="210"/>
      <c r="G89" s="210"/>
      <c r="H89" s="210"/>
      <c r="I89" s="211"/>
      <c r="J89" s="2" t="str">
        <f t="shared" si="5"/>
        <v>Yes</v>
      </c>
      <c r="K89" s="2" t="str">
        <f t="shared" si="6"/>
        <v>Yes</v>
      </c>
      <c r="L89" s="2" t="str">
        <f t="shared" si="7"/>
        <v>Yes</v>
      </c>
      <c r="M89" s="2" t="str">
        <f t="shared" si="8"/>
        <v>YesYesYes</v>
      </c>
      <c r="N89" s="2" t="str">
        <f t="shared" si="9"/>
        <v>Yes</v>
      </c>
    </row>
    <row r="90" spans="1:14" ht="50.1" customHeight="1">
      <c r="A90" s="207"/>
      <c r="B90" s="208"/>
      <c r="C90" s="60"/>
      <c r="D90" s="15"/>
      <c r="E90" s="209"/>
      <c r="F90" s="210"/>
      <c r="G90" s="210"/>
      <c r="H90" s="210"/>
      <c r="I90" s="211"/>
      <c r="J90" s="2" t="str">
        <f t="shared" si="5"/>
        <v>Yes</v>
      </c>
      <c r="K90" s="2" t="str">
        <f t="shared" si="6"/>
        <v>Yes</v>
      </c>
      <c r="L90" s="2" t="str">
        <f t="shared" si="7"/>
        <v>Yes</v>
      </c>
      <c r="M90" s="2" t="str">
        <f t="shared" si="8"/>
        <v>YesYesYes</v>
      </c>
      <c r="N90" s="2" t="str">
        <f t="shared" si="9"/>
        <v>Yes</v>
      </c>
    </row>
    <row r="91" spans="1:14" ht="50.1" customHeight="1">
      <c r="A91" s="207"/>
      <c r="B91" s="208"/>
      <c r="C91" s="60"/>
      <c r="D91" s="15"/>
      <c r="E91" s="209"/>
      <c r="F91" s="210"/>
      <c r="G91" s="210"/>
      <c r="H91" s="210"/>
      <c r="I91" s="211"/>
      <c r="J91" s="2" t="str">
        <f t="shared" si="5"/>
        <v>Yes</v>
      </c>
      <c r="K91" s="2" t="str">
        <f t="shared" si="6"/>
        <v>Yes</v>
      </c>
      <c r="L91" s="2" t="str">
        <f t="shared" si="7"/>
        <v>Yes</v>
      </c>
      <c r="M91" s="2" t="str">
        <f t="shared" si="8"/>
        <v>YesYesYes</v>
      </c>
      <c r="N91" s="2" t="str">
        <f t="shared" si="9"/>
        <v>Yes</v>
      </c>
    </row>
    <row r="92" spans="1:14" ht="50.1" customHeight="1">
      <c r="A92" s="207"/>
      <c r="B92" s="208"/>
      <c r="C92" s="60"/>
      <c r="D92" s="15"/>
      <c r="E92" s="209"/>
      <c r="F92" s="210"/>
      <c r="G92" s="210"/>
      <c r="H92" s="210"/>
      <c r="I92" s="211"/>
      <c r="J92" s="2" t="str">
        <f t="shared" si="5"/>
        <v>Yes</v>
      </c>
      <c r="K92" s="2" t="str">
        <f t="shared" si="6"/>
        <v>Yes</v>
      </c>
      <c r="L92" s="2" t="str">
        <f t="shared" si="7"/>
        <v>Yes</v>
      </c>
      <c r="M92" s="2" t="str">
        <f t="shared" si="8"/>
        <v>YesYesYes</v>
      </c>
      <c r="N92" s="2" t="str">
        <f t="shared" si="9"/>
        <v>Yes</v>
      </c>
    </row>
    <row r="93" spans="1:14" ht="50.1" customHeight="1">
      <c r="A93" s="207"/>
      <c r="B93" s="208"/>
      <c r="C93" s="60"/>
      <c r="D93" s="15"/>
      <c r="E93" s="209"/>
      <c r="F93" s="210"/>
      <c r="G93" s="210"/>
      <c r="H93" s="210"/>
      <c r="I93" s="211"/>
      <c r="J93" s="2" t="str">
        <f t="shared" si="5"/>
        <v>Yes</v>
      </c>
      <c r="K93" s="2" t="str">
        <f t="shared" si="6"/>
        <v>Yes</v>
      </c>
      <c r="L93" s="2" t="str">
        <f t="shared" si="7"/>
        <v>Yes</v>
      </c>
      <c r="M93" s="2" t="str">
        <f t="shared" si="8"/>
        <v>YesYesYes</v>
      </c>
      <c r="N93" s="2" t="str">
        <f t="shared" si="9"/>
        <v>Yes</v>
      </c>
    </row>
    <row r="94" spans="1:14" ht="50.1" customHeight="1">
      <c r="A94" s="207"/>
      <c r="B94" s="208"/>
      <c r="C94" s="60"/>
      <c r="D94" s="15"/>
      <c r="E94" s="209"/>
      <c r="F94" s="210"/>
      <c r="G94" s="210"/>
      <c r="H94" s="210"/>
      <c r="I94" s="211"/>
      <c r="J94" s="2" t="str">
        <f t="shared" si="5"/>
        <v>Yes</v>
      </c>
      <c r="K94" s="2" t="str">
        <f t="shared" si="6"/>
        <v>Yes</v>
      </c>
      <c r="L94" s="2" t="str">
        <f t="shared" si="7"/>
        <v>Yes</v>
      </c>
      <c r="M94" s="2" t="str">
        <f t="shared" si="8"/>
        <v>YesYesYes</v>
      </c>
      <c r="N94" s="2" t="str">
        <f t="shared" si="9"/>
        <v>Yes</v>
      </c>
    </row>
    <row r="95" spans="1:14" ht="50.1" customHeight="1">
      <c r="A95" s="207"/>
      <c r="B95" s="208"/>
      <c r="C95" s="60"/>
      <c r="D95" s="15"/>
      <c r="E95" s="209"/>
      <c r="F95" s="210"/>
      <c r="G95" s="210"/>
      <c r="H95" s="210"/>
      <c r="I95" s="211"/>
      <c r="J95" s="2" t="str">
        <f t="shared" si="5"/>
        <v>Yes</v>
      </c>
      <c r="K95" s="2" t="str">
        <f t="shared" si="6"/>
        <v>Yes</v>
      </c>
      <c r="L95" s="2" t="str">
        <f t="shared" si="7"/>
        <v>Yes</v>
      </c>
      <c r="M95" s="2" t="str">
        <f t="shared" si="8"/>
        <v>YesYesYes</v>
      </c>
      <c r="N95" s="2" t="str">
        <f t="shared" si="9"/>
        <v>Yes</v>
      </c>
    </row>
    <row r="96" spans="1:14" ht="50.1" customHeight="1">
      <c r="A96" s="207"/>
      <c r="B96" s="208"/>
      <c r="C96" s="60"/>
      <c r="D96" s="15"/>
      <c r="E96" s="209"/>
      <c r="F96" s="210"/>
      <c r="G96" s="210"/>
      <c r="H96" s="210"/>
      <c r="I96" s="211"/>
      <c r="J96" s="2" t="str">
        <f t="shared" si="5"/>
        <v>Yes</v>
      </c>
      <c r="K96" s="2" t="str">
        <f t="shared" si="6"/>
        <v>Yes</v>
      </c>
      <c r="L96" s="2" t="str">
        <f t="shared" si="7"/>
        <v>Yes</v>
      </c>
      <c r="M96" s="2" t="str">
        <f t="shared" si="8"/>
        <v>YesYesYes</v>
      </c>
      <c r="N96" s="2" t="str">
        <f t="shared" si="9"/>
        <v>Yes</v>
      </c>
    </row>
    <row r="97" spans="1:14" ht="50.1" customHeight="1">
      <c r="A97" s="207"/>
      <c r="B97" s="208"/>
      <c r="C97" s="60"/>
      <c r="D97" s="15"/>
      <c r="E97" s="209"/>
      <c r="F97" s="210"/>
      <c r="G97" s="210"/>
      <c r="H97" s="210"/>
      <c r="I97" s="211"/>
      <c r="J97" s="2" t="str">
        <f t="shared" si="5"/>
        <v>Yes</v>
      </c>
      <c r="K97" s="2" t="str">
        <f t="shared" si="6"/>
        <v>Yes</v>
      </c>
      <c r="L97" s="2" t="str">
        <f t="shared" si="7"/>
        <v>Yes</v>
      </c>
      <c r="M97" s="2" t="str">
        <f t="shared" si="8"/>
        <v>YesYesYes</v>
      </c>
      <c r="N97" s="2" t="str">
        <f t="shared" si="9"/>
        <v>Yes</v>
      </c>
    </row>
    <row r="98" spans="1:14" ht="50.1" customHeight="1">
      <c r="A98" s="207"/>
      <c r="B98" s="208"/>
      <c r="C98" s="60"/>
      <c r="D98" s="15"/>
      <c r="E98" s="209"/>
      <c r="F98" s="210"/>
      <c r="G98" s="210"/>
      <c r="H98" s="210"/>
      <c r="I98" s="211"/>
      <c r="J98" s="2" t="str">
        <f t="shared" si="5"/>
        <v>Yes</v>
      </c>
      <c r="K98" s="2" t="str">
        <f t="shared" si="6"/>
        <v>Yes</v>
      </c>
      <c r="L98" s="2" t="str">
        <f t="shared" si="7"/>
        <v>Yes</v>
      </c>
      <c r="M98" s="2" t="str">
        <f t="shared" si="8"/>
        <v>YesYesYes</v>
      </c>
      <c r="N98" s="2" t="str">
        <f t="shared" si="9"/>
        <v>Yes</v>
      </c>
    </row>
    <row r="99" spans="1:14" ht="50.1" customHeight="1">
      <c r="A99" s="207"/>
      <c r="B99" s="208"/>
      <c r="C99" s="60"/>
      <c r="D99" s="15"/>
      <c r="E99" s="209"/>
      <c r="F99" s="210"/>
      <c r="G99" s="210"/>
      <c r="H99" s="210"/>
      <c r="I99" s="211"/>
      <c r="J99" s="2" t="str">
        <f t="shared" si="5"/>
        <v>Yes</v>
      </c>
      <c r="K99" s="2" t="str">
        <f t="shared" si="6"/>
        <v>Yes</v>
      </c>
      <c r="L99" s="2" t="str">
        <f t="shared" si="7"/>
        <v>Yes</v>
      </c>
      <c r="M99" s="2" t="str">
        <f t="shared" si="8"/>
        <v>YesYesYes</v>
      </c>
      <c r="N99" s="2" t="str">
        <f t="shared" si="9"/>
        <v>Yes</v>
      </c>
    </row>
    <row r="100" spans="1:14" ht="50.1" customHeight="1">
      <c r="A100" s="207"/>
      <c r="B100" s="208"/>
      <c r="C100" s="60"/>
      <c r="D100" s="15"/>
      <c r="E100" s="209"/>
      <c r="F100" s="210"/>
      <c r="G100" s="210"/>
      <c r="H100" s="210"/>
      <c r="I100" s="211"/>
      <c r="J100" s="2" t="str">
        <f t="shared" si="5"/>
        <v>Yes</v>
      </c>
      <c r="K100" s="2" t="str">
        <f t="shared" si="6"/>
        <v>Yes</v>
      </c>
      <c r="L100" s="2" t="str">
        <f t="shared" si="7"/>
        <v>Yes</v>
      </c>
      <c r="M100" s="2" t="str">
        <f t="shared" si="8"/>
        <v>YesYesYes</v>
      </c>
      <c r="N100" s="2" t="str">
        <f t="shared" si="9"/>
        <v>Yes</v>
      </c>
    </row>
    <row r="101" spans="1:14" ht="50.1" customHeight="1">
      <c r="A101" s="207"/>
      <c r="B101" s="208"/>
      <c r="C101" s="60"/>
      <c r="D101" s="15"/>
      <c r="E101" s="209"/>
      <c r="F101" s="210"/>
      <c r="G101" s="210"/>
      <c r="H101" s="210"/>
      <c r="I101" s="211"/>
      <c r="J101" s="2" t="str">
        <f t="shared" si="5"/>
        <v>Yes</v>
      </c>
      <c r="K101" s="2" t="str">
        <f t="shared" si="6"/>
        <v>Yes</v>
      </c>
      <c r="L101" s="2" t="str">
        <f t="shared" si="7"/>
        <v>Yes</v>
      </c>
      <c r="M101" s="2" t="str">
        <f t="shared" si="8"/>
        <v>YesYesYes</v>
      </c>
      <c r="N101" s="2" t="str">
        <f t="shared" si="9"/>
        <v>Yes</v>
      </c>
    </row>
    <row r="102" spans="1:14" ht="50.1" customHeight="1">
      <c r="A102" s="207"/>
      <c r="B102" s="208"/>
      <c r="C102" s="60"/>
      <c r="D102" s="15"/>
      <c r="E102" s="209"/>
      <c r="F102" s="210"/>
      <c r="G102" s="210"/>
      <c r="H102" s="210"/>
      <c r="I102" s="211"/>
      <c r="J102" s="2" t="str">
        <f t="shared" si="5"/>
        <v>Yes</v>
      </c>
      <c r="K102" s="2" t="str">
        <f t="shared" si="6"/>
        <v>Yes</v>
      </c>
      <c r="L102" s="2" t="str">
        <f t="shared" si="7"/>
        <v>Yes</v>
      </c>
      <c r="M102" s="2" t="str">
        <f t="shared" si="8"/>
        <v>YesYesYes</v>
      </c>
      <c r="N102" s="2" t="str">
        <f t="shared" si="9"/>
        <v>Yes</v>
      </c>
    </row>
    <row r="103" spans="1:14" ht="50.1" customHeight="1">
      <c r="A103" s="207"/>
      <c r="B103" s="208"/>
      <c r="C103" s="60"/>
      <c r="D103" s="15"/>
      <c r="E103" s="209"/>
      <c r="F103" s="210"/>
      <c r="G103" s="210"/>
      <c r="H103" s="210"/>
      <c r="I103" s="211"/>
      <c r="J103" s="2" t="str">
        <f t="shared" si="5"/>
        <v>Yes</v>
      </c>
      <c r="K103" s="2" t="str">
        <f t="shared" si="6"/>
        <v>Yes</v>
      </c>
      <c r="L103" s="2" t="str">
        <f t="shared" si="7"/>
        <v>Yes</v>
      </c>
      <c r="M103" s="2" t="str">
        <f t="shared" si="8"/>
        <v>YesYesYes</v>
      </c>
      <c r="N103" s="2" t="str">
        <f t="shared" si="9"/>
        <v>Yes</v>
      </c>
    </row>
    <row r="104" spans="1:14" ht="50.1" customHeight="1">
      <c r="A104" s="207"/>
      <c r="B104" s="208"/>
      <c r="C104" s="60"/>
      <c r="D104" s="15"/>
      <c r="E104" s="209"/>
      <c r="F104" s="210"/>
      <c r="G104" s="210"/>
      <c r="H104" s="210"/>
      <c r="I104" s="211"/>
      <c r="J104" s="2" t="str">
        <f t="shared" si="5"/>
        <v>Yes</v>
      </c>
      <c r="K104" s="2" t="str">
        <f t="shared" si="6"/>
        <v>Yes</v>
      </c>
      <c r="L104" s="2" t="str">
        <f t="shared" si="7"/>
        <v>Yes</v>
      </c>
      <c r="M104" s="2" t="str">
        <f t="shared" si="8"/>
        <v>YesYesYes</v>
      </c>
      <c r="N104" s="2" t="str">
        <f t="shared" si="9"/>
        <v>Yes</v>
      </c>
    </row>
    <row r="105" spans="1:14" ht="50.1" customHeight="1">
      <c r="A105" s="207"/>
      <c r="B105" s="208"/>
      <c r="C105" s="60"/>
      <c r="D105" s="15"/>
      <c r="E105" s="209"/>
      <c r="F105" s="210"/>
      <c r="G105" s="210"/>
      <c r="H105" s="210"/>
      <c r="I105" s="211"/>
      <c r="J105" s="2" t="str">
        <f t="shared" si="5"/>
        <v>Yes</v>
      </c>
      <c r="K105" s="2" t="str">
        <f t="shared" si="6"/>
        <v>Yes</v>
      </c>
      <c r="L105" s="2" t="str">
        <f t="shared" si="7"/>
        <v>Yes</v>
      </c>
      <c r="M105" s="2" t="str">
        <f t="shared" si="8"/>
        <v>YesYesYes</v>
      </c>
      <c r="N105" s="2" t="str">
        <f t="shared" si="9"/>
        <v>Yes</v>
      </c>
    </row>
    <row r="106" spans="1:14">
      <c r="J106" s="5">
        <f>COUNTIF(J14:J105,"Yes")</f>
        <v>92</v>
      </c>
      <c r="K106" s="5">
        <f>COUNTIF(K14:K105,"Yes")</f>
        <v>92</v>
      </c>
      <c r="L106" s="5">
        <f>COUNTIF(L14:L105,"Yes")</f>
        <v>92</v>
      </c>
      <c r="M106" s="5"/>
      <c r="N106" s="5">
        <f>COUNTIF(N14:N105,"Yes")</f>
        <v>92</v>
      </c>
    </row>
  </sheetData>
  <mergeCells count="190">
    <mergeCell ref="A44:B44"/>
    <mergeCell ref="A45:B45"/>
    <mergeCell ref="A46:B46"/>
    <mergeCell ref="A47:B47"/>
    <mergeCell ref="A48:B48"/>
    <mergeCell ref="A49:B49"/>
    <mergeCell ref="A1:I2"/>
    <mergeCell ref="A3:I4"/>
    <mergeCell ref="A28:B28"/>
    <mergeCell ref="A29:B29"/>
    <mergeCell ref="A17:B17"/>
    <mergeCell ref="A18:B18"/>
    <mergeCell ref="A20:B20"/>
    <mergeCell ref="A21:B21"/>
    <mergeCell ref="A22:B22"/>
    <mergeCell ref="A15:B15"/>
    <mergeCell ref="A16:B16"/>
    <mergeCell ref="A19:B19"/>
    <mergeCell ref="A5:B13"/>
    <mergeCell ref="E19:I19"/>
    <mergeCell ref="E20:I20"/>
    <mergeCell ref="E21:I21"/>
    <mergeCell ref="E24:I24"/>
    <mergeCell ref="E25:I25"/>
    <mergeCell ref="E35:I35"/>
    <mergeCell ref="A42:B42"/>
    <mergeCell ref="A43:B43"/>
    <mergeCell ref="E22:I22"/>
    <mergeCell ref="E23:I23"/>
    <mergeCell ref="E38:I38"/>
    <mergeCell ref="E39:I39"/>
    <mergeCell ref="E27:I27"/>
    <mergeCell ref="A34:B34"/>
    <mergeCell ref="A35:B35"/>
    <mergeCell ref="A40:B40"/>
    <mergeCell ref="A25:B25"/>
    <mergeCell ref="E26:I26"/>
    <mergeCell ref="E40:I40"/>
    <mergeCell ref="E41:I41"/>
    <mergeCell ref="E28:I28"/>
    <mergeCell ref="E29:I29"/>
    <mergeCell ref="E32:I32"/>
    <mergeCell ref="E30:I30"/>
    <mergeCell ref="A32:B32"/>
    <mergeCell ref="A33:B33"/>
    <mergeCell ref="A30:B30"/>
    <mergeCell ref="A31:B31"/>
    <mergeCell ref="A26:B26"/>
    <mergeCell ref="D5:D13"/>
    <mergeCell ref="A14:B14"/>
    <mergeCell ref="E16:I16"/>
    <mergeCell ref="E17:I17"/>
    <mergeCell ref="C5:C13"/>
    <mergeCell ref="E18:I18"/>
    <mergeCell ref="E5:I13"/>
    <mergeCell ref="E14:I14"/>
    <mergeCell ref="E15:I15"/>
    <mergeCell ref="A27:B27"/>
    <mergeCell ref="A23:B23"/>
    <mergeCell ref="E48:I48"/>
    <mergeCell ref="E55:I55"/>
    <mergeCell ref="E53:I53"/>
    <mergeCell ref="A24:B24"/>
    <mergeCell ref="E33:I33"/>
    <mergeCell ref="E31:I31"/>
    <mergeCell ref="E34:I34"/>
    <mergeCell ref="E36:I36"/>
    <mergeCell ref="E37:I37"/>
    <mergeCell ref="E49:I49"/>
    <mergeCell ref="E42:I42"/>
    <mergeCell ref="E43:I43"/>
    <mergeCell ref="E44:I44"/>
    <mergeCell ref="E45:I45"/>
    <mergeCell ref="A41:B41"/>
    <mergeCell ref="A38:B38"/>
    <mergeCell ref="A39:B39"/>
    <mergeCell ref="E54:I54"/>
    <mergeCell ref="A36:B36"/>
    <mergeCell ref="A37:B37"/>
    <mergeCell ref="E46:I46"/>
    <mergeCell ref="E47:I47"/>
    <mergeCell ref="A55:B55"/>
    <mergeCell ref="E51:I51"/>
    <mergeCell ref="E52:I52"/>
    <mergeCell ref="A61:B61"/>
    <mergeCell ref="E50:I50"/>
    <mergeCell ref="E62:I62"/>
    <mergeCell ref="A51:B51"/>
    <mergeCell ref="A56:B56"/>
    <mergeCell ref="A57:B57"/>
    <mergeCell ref="A54:B54"/>
    <mergeCell ref="A52:B52"/>
    <mergeCell ref="A53:B53"/>
    <mergeCell ref="A58:B58"/>
    <mergeCell ref="A59:B59"/>
    <mergeCell ref="A60:B60"/>
    <mergeCell ref="A50:B50"/>
    <mergeCell ref="E58:I58"/>
    <mergeCell ref="A66:B66"/>
    <mergeCell ref="A67:B67"/>
    <mergeCell ref="A63:B63"/>
    <mergeCell ref="E60:I60"/>
    <mergeCell ref="E61:I61"/>
    <mergeCell ref="E63:I63"/>
    <mergeCell ref="A74:B74"/>
    <mergeCell ref="E74:I74"/>
    <mergeCell ref="E56:I56"/>
    <mergeCell ref="E57:I57"/>
    <mergeCell ref="A65:B65"/>
    <mergeCell ref="A62:B62"/>
    <mergeCell ref="A77:B77"/>
    <mergeCell ref="E77:I77"/>
    <mergeCell ref="A73:B73"/>
    <mergeCell ref="E59:I59"/>
    <mergeCell ref="E65:I65"/>
    <mergeCell ref="E66:I66"/>
    <mergeCell ref="E67:I67"/>
    <mergeCell ref="A70:B70"/>
    <mergeCell ref="E73:I73"/>
    <mergeCell ref="E68:I68"/>
    <mergeCell ref="E69:I69"/>
    <mergeCell ref="E72:I72"/>
    <mergeCell ref="E71:I71"/>
    <mergeCell ref="E70:I70"/>
    <mergeCell ref="A72:B72"/>
    <mergeCell ref="A71:B71"/>
    <mergeCell ref="A64:B64"/>
    <mergeCell ref="E64:I64"/>
    <mergeCell ref="A76:B76"/>
    <mergeCell ref="E76:I76"/>
    <mergeCell ref="A75:B75"/>
    <mergeCell ref="E75:I75"/>
    <mergeCell ref="A68:B68"/>
    <mergeCell ref="A69:B69"/>
    <mergeCell ref="A78:B78"/>
    <mergeCell ref="E78:I78"/>
    <mergeCell ref="A80:B80"/>
    <mergeCell ref="E80:I80"/>
    <mergeCell ref="A82:B82"/>
    <mergeCell ref="A86:B86"/>
    <mergeCell ref="E86:I86"/>
    <mergeCell ref="E85:I85"/>
    <mergeCell ref="A81:B81"/>
    <mergeCell ref="E81:I81"/>
    <mergeCell ref="A79:B79"/>
    <mergeCell ref="E79:I79"/>
    <mergeCell ref="A98:B98"/>
    <mergeCell ref="E98:I98"/>
    <mergeCell ref="A87:B87"/>
    <mergeCell ref="E82:I82"/>
    <mergeCell ref="A83:B83"/>
    <mergeCell ref="A96:B96"/>
    <mergeCell ref="E96:I96"/>
    <mergeCell ref="E83:I83"/>
    <mergeCell ref="A84:B84"/>
    <mergeCell ref="E84:I84"/>
    <mergeCell ref="E87:I87"/>
    <mergeCell ref="A85:B85"/>
    <mergeCell ref="A89:B89"/>
    <mergeCell ref="E89:I89"/>
    <mergeCell ref="A88:B88"/>
    <mergeCell ref="E88:I88"/>
    <mergeCell ref="A91:B91"/>
    <mergeCell ref="E91:I91"/>
    <mergeCell ref="A90:B90"/>
    <mergeCell ref="E90:I90"/>
    <mergeCell ref="A99:B99"/>
    <mergeCell ref="E99:I99"/>
    <mergeCell ref="A97:B97"/>
    <mergeCell ref="E97:I97"/>
    <mergeCell ref="A92:B92"/>
    <mergeCell ref="E92:I92"/>
    <mergeCell ref="A93:B93"/>
    <mergeCell ref="E93:I93"/>
    <mergeCell ref="A105:B105"/>
    <mergeCell ref="E105:I105"/>
    <mergeCell ref="A101:B101"/>
    <mergeCell ref="E101:I101"/>
    <mergeCell ref="A102:B102"/>
    <mergeCell ref="E102:I102"/>
    <mergeCell ref="A104:B104"/>
    <mergeCell ref="E104:I104"/>
    <mergeCell ref="A94:B94"/>
    <mergeCell ref="E94:I94"/>
    <mergeCell ref="A95:B95"/>
    <mergeCell ref="E95:I95"/>
    <mergeCell ref="A103:B103"/>
    <mergeCell ref="E103:I103"/>
    <mergeCell ref="A100:B100"/>
    <mergeCell ref="E100:I100"/>
  </mergeCells>
  <phoneticPr fontId="16" type="noConversion"/>
  <dataValidations count="1">
    <dataValidation type="list" allowBlank="1" showInputMessage="1" showErrorMessage="1" sqref="D14:D105">
      <formula1>improvement</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rgb="FF00FF00"/>
    <pageSetUpPr fitToPage="1"/>
  </sheetPr>
  <dimension ref="A1:J199"/>
  <sheetViews>
    <sheetView topLeftCell="A163" workbookViewId="0">
      <selection activeCell="A178" sqref="A178:J199"/>
    </sheetView>
  </sheetViews>
  <sheetFormatPr defaultColWidth="8.85546875" defaultRowHeight="12.75"/>
  <cols>
    <col min="1" max="10" width="15.7109375" style="3" customWidth="1"/>
    <col min="11" max="51" width="4.7109375" style="3" customWidth="1"/>
    <col min="52" max="16384" width="8.85546875" style="3"/>
  </cols>
  <sheetData>
    <row r="1" spans="1:10" ht="15" customHeight="1">
      <c r="A1" s="235" t="s">
        <v>155</v>
      </c>
      <c r="B1" s="235"/>
      <c r="C1" s="235"/>
      <c r="D1" s="235"/>
      <c r="E1" s="235"/>
      <c r="F1" s="235"/>
      <c r="G1" s="235"/>
      <c r="H1" s="235"/>
      <c r="I1" s="235"/>
      <c r="J1" s="235"/>
    </row>
    <row r="2" spans="1:10" ht="15" customHeight="1">
      <c r="A2" s="235"/>
      <c r="B2" s="235"/>
      <c r="C2" s="235"/>
      <c r="D2" s="235"/>
      <c r="E2" s="235"/>
      <c r="F2" s="235"/>
      <c r="G2" s="235"/>
      <c r="H2" s="235"/>
      <c r="I2" s="235"/>
      <c r="J2" s="235"/>
    </row>
    <row r="3" spans="1:10" ht="15" customHeight="1">
      <c r="A3" s="236" t="s">
        <v>157</v>
      </c>
      <c r="B3" s="236"/>
      <c r="C3" s="236"/>
      <c r="D3" s="236"/>
      <c r="E3" s="236"/>
      <c r="F3" s="236"/>
      <c r="G3" s="236"/>
      <c r="H3" s="236"/>
      <c r="I3" s="236"/>
      <c r="J3" s="236"/>
    </row>
    <row r="4" spans="1:10" ht="15" customHeight="1">
      <c r="A4" s="236"/>
      <c r="B4" s="236"/>
      <c r="C4" s="236"/>
      <c r="D4" s="236"/>
      <c r="E4" s="236"/>
      <c r="F4" s="236"/>
      <c r="G4" s="236"/>
      <c r="H4" s="236"/>
      <c r="I4" s="236"/>
      <c r="J4" s="236"/>
    </row>
    <row r="5" spans="1:10" ht="15" customHeight="1">
      <c r="A5" s="236"/>
      <c r="B5" s="236"/>
      <c r="C5" s="236"/>
      <c r="D5" s="236"/>
      <c r="E5" s="236"/>
      <c r="F5" s="236"/>
      <c r="G5" s="236"/>
      <c r="H5" s="236"/>
      <c r="I5" s="236"/>
      <c r="J5" s="236"/>
    </row>
    <row r="6" spans="1:10" ht="15" customHeight="1">
      <c r="A6" s="236"/>
      <c r="B6" s="236"/>
      <c r="C6" s="236"/>
      <c r="D6" s="236"/>
      <c r="E6" s="236"/>
      <c r="F6" s="236"/>
      <c r="G6" s="236"/>
      <c r="H6" s="236"/>
      <c r="I6" s="236"/>
      <c r="J6" s="236"/>
    </row>
    <row r="7" spans="1:10" ht="15" customHeight="1">
      <c r="A7" s="236"/>
      <c r="B7" s="236"/>
      <c r="C7" s="236"/>
      <c r="D7" s="236"/>
      <c r="E7" s="236"/>
      <c r="F7" s="236"/>
      <c r="G7" s="236"/>
      <c r="H7" s="236"/>
      <c r="I7" s="236"/>
      <c r="J7" s="236"/>
    </row>
    <row r="8" spans="1:10" ht="15" customHeight="1">
      <c r="A8" s="252"/>
      <c r="B8" s="253"/>
      <c r="C8" s="253"/>
      <c r="D8" s="253"/>
      <c r="E8" s="253"/>
      <c r="F8" s="253"/>
      <c r="G8" s="253"/>
      <c r="H8" s="253"/>
      <c r="I8" s="253"/>
      <c r="J8" s="254"/>
    </row>
    <row r="9" spans="1:10" ht="15" customHeight="1">
      <c r="A9" s="240" t="s">
        <v>119</v>
      </c>
      <c r="B9" s="241"/>
      <c r="C9" s="241"/>
      <c r="D9" s="241"/>
      <c r="E9" s="241"/>
      <c r="F9" s="241"/>
      <c r="G9" s="241"/>
      <c r="H9" s="241"/>
      <c r="I9" s="241"/>
      <c r="J9" s="242"/>
    </row>
    <row r="10" spans="1:10" ht="15" customHeight="1">
      <c r="A10" s="237" t="s">
        <v>116</v>
      </c>
      <c r="B10" s="238"/>
      <c r="C10" s="238"/>
      <c r="D10" s="238"/>
      <c r="E10" s="238"/>
      <c r="F10" s="238"/>
      <c r="G10" s="238"/>
      <c r="H10" s="238"/>
      <c r="I10" s="238"/>
      <c r="J10" s="239"/>
    </row>
    <row r="11" spans="1:10" ht="15" customHeight="1">
      <c r="A11" s="240"/>
      <c r="B11" s="241"/>
      <c r="C11" s="241"/>
      <c r="D11" s="241"/>
      <c r="E11" s="241"/>
      <c r="F11" s="241"/>
      <c r="G11" s="241"/>
      <c r="H11" s="241"/>
      <c r="I11" s="241"/>
      <c r="J11" s="242"/>
    </row>
    <row r="12" spans="1:10" ht="15" customHeight="1">
      <c r="A12" s="267" t="s">
        <v>237</v>
      </c>
      <c r="B12" s="267"/>
      <c r="C12" s="267"/>
      <c r="D12" s="267"/>
      <c r="E12" s="267"/>
      <c r="F12" s="267"/>
      <c r="G12" s="267"/>
      <c r="H12" s="267"/>
      <c r="I12" s="267"/>
      <c r="J12" s="267"/>
    </row>
    <row r="13" spans="1:10" ht="15" customHeight="1">
      <c r="A13" s="267"/>
      <c r="B13" s="267"/>
      <c r="C13" s="267"/>
      <c r="D13" s="267"/>
      <c r="E13" s="267"/>
      <c r="F13" s="267"/>
      <c r="G13" s="267"/>
      <c r="H13" s="267"/>
      <c r="I13" s="267"/>
      <c r="J13" s="267"/>
    </row>
    <row r="14" spans="1:10" ht="15" customHeight="1">
      <c r="A14" s="267"/>
      <c r="B14" s="267"/>
      <c r="C14" s="267"/>
      <c r="D14" s="267"/>
      <c r="E14" s="267"/>
      <c r="F14" s="267"/>
      <c r="G14" s="267"/>
      <c r="H14" s="267"/>
      <c r="I14" s="267"/>
      <c r="J14" s="267"/>
    </row>
    <row r="15" spans="1:10" ht="15" customHeight="1">
      <c r="A15" s="267"/>
      <c r="B15" s="267"/>
      <c r="C15" s="267"/>
      <c r="D15" s="267"/>
      <c r="E15" s="267"/>
      <c r="F15" s="267"/>
      <c r="G15" s="267"/>
      <c r="H15" s="267"/>
      <c r="I15" s="267"/>
      <c r="J15" s="267"/>
    </row>
    <row r="16" spans="1:10" ht="15" customHeight="1">
      <c r="A16" s="267"/>
      <c r="B16" s="267"/>
      <c r="C16" s="267"/>
      <c r="D16" s="267"/>
      <c r="E16" s="267"/>
      <c r="F16" s="267"/>
      <c r="G16" s="267"/>
      <c r="H16" s="267"/>
      <c r="I16" s="267"/>
      <c r="J16" s="267"/>
    </row>
    <row r="17" spans="1:10" ht="15" customHeight="1">
      <c r="A17" s="267"/>
      <c r="B17" s="267"/>
      <c r="C17" s="267"/>
      <c r="D17" s="267"/>
      <c r="E17" s="267"/>
      <c r="F17" s="267"/>
      <c r="G17" s="267"/>
      <c r="H17" s="267"/>
      <c r="I17" s="267"/>
      <c r="J17" s="267"/>
    </row>
    <row r="18" spans="1:10" ht="15" customHeight="1">
      <c r="A18" s="267"/>
      <c r="B18" s="267"/>
      <c r="C18" s="267"/>
      <c r="D18" s="267"/>
      <c r="E18" s="267"/>
      <c r="F18" s="267"/>
      <c r="G18" s="267"/>
      <c r="H18" s="267"/>
      <c r="I18" s="267"/>
      <c r="J18" s="267"/>
    </row>
    <row r="19" spans="1:10" ht="15" customHeight="1">
      <c r="A19" s="267"/>
      <c r="B19" s="267"/>
      <c r="C19" s="267"/>
      <c r="D19" s="267"/>
      <c r="E19" s="267"/>
      <c r="F19" s="267"/>
      <c r="G19" s="267"/>
      <c r="H19" s="267"/>
      <c r="I19" s="267"/>
      <c r="J19" s="267"/>
    </row>
    <row r="20" spans="1:10" ht="15" customHeight="1">
      <c r="A20" s="267"/>
      <c r="B20" s="267"/>
      <c r="C20" s="267"/>
      <c r="D20" s="267"/>
      <c r="E20" s="267"/>
      <c r="F20" s="267"/>
      <c r="G20" s="267"/>
      <c r="H20" s="267"/>
      <c r="I20" s="267"/>
      <c r="J20" s="267"/>
    </row>
    <row r="21" spans="1:10" ht="15" customHeight="1">
      <c r="A21" s="267"/>
      <c r="B21" s="267"/>
      <c r="C21" s="267"/>
      <c r="D21" s="267"/>
      <c r="E21" s="267"/>
      <c r="F21" s="267"/>
      <c r="G21" s="267"/>
      <c r="H21" s="267"/>
      <c r="I21" s="267"/>
      <c r="J21" s="267"/>
    </row>
    <row r="22" spans="1:10" ht="15" customHeight="1">
      <c r="A22" s="267"/>
      <c r="B22" s="267"/>
      <c r="C22" s="267"/>
      <c r="D22" s="267"/>
      <c r="E22" s="267"/>
      <c r="F22" s="267"/>
      <c r="G22" s="267"/>
      <c r="H22" s="267"/>
      <c r="I22" s="267"/>
      <c r="J22" s="267"/>
    </row>
    <row r="23" spans="1:10" ht="15" customHeight="1">
      <c r="A23" s="267"/>
      <c r="B23" s="267"/>
      <c r="C23" s="267"/>
      <c r="D23" s="267"/>
      <c r="E23" s="267"/>
      <c r="F23" s="267"/>
      <c r="G23" s="267"/>
      <c r="H23" s="267"/>
      <c r="I23" s="267"/>
      <c r="J23" s="267"/>
    </row>
    <row r="24" spans="1:10" ht="15" customHeight="1">
      <c r="A24" s="267"/>
      <c r="B24" s="267"/>
      <c r="C24" s="267"/>
      <c r="D24" s="267"/>
      <c r="E24" s="267"/>
      <c r="F24" s="267"/>
      <c r="G24" s="267"/>
      <c r="H24" s="267"/>
      <c r="I24" s="267"/>
      <c r="J24" s="267"/>
    </row>
    <row r="25" spans="1:10" ht="15" customHeight="1">
      <c r="A25" s="267"/>
      <c r="B25" s="267"/>
      <c r="C25" s="267"/>
      <c r="D25" s="267"/>
      <c r="E25" s="267"/>
      <c r="F25" s="267"/>
      <c r="G25" s="267"/>
      <c r="H25" s="267"/>
      <c r="I25" s="267"/>
      <c r="J25" s="267"/>
    </row>
    <row r="26" spans="1:10" ht="15" customHeight="1">
      <c r="A26" s="267"/>
      <c r="B26" s="267"/>
      <c r="C26" s="267"/>
      <c r="D26" s="267"/>
      <c r="E26" s="267"/>
      <c r="F26" s="267"/>
      <c r="G26" s="267"/>
      <c r="H26" s="267"/>
      <c r="I26" s="267"/>
      <c r="J26" s="267"/>
    </row>
    <row r="27" spans="1:10" ht="15" customHeight="1">
      <c r="A27" s="267"/>
      <c r="B27" s="267"/>
      <c r="C27" s="267"/>
      <c r="D27" s="267"/>
      <c r="E27" s="267"/>
      <c r="F27" s="267"/>
      <c r="G27" s="267"/>
      <c r="H27" s="267"/>
      <c r="I27" s="267"/>
      <c r="J27" s="267"/>
    </row>
    <row r="28" spans="1:10" ht="15" customHeight="1">
      <c r="A28" s="267"/>
      <c r="B28" s="267"/>
      <c r="C28" s="267"/>
      <c r="D28" s="267"/>
      <c r="E28" s="267"/>
      <c r="F28" s="267"/>
      <c r="G28" s="267"/>
      <c r="H28" s="267"/>
      <c r="I28" s="267"/>
      <c r="J28" s="267"/>
    </row>
    <row r="29" spans="1:10" ht="15" customHeight="1">
      <c r="A29" s="267"/>
      <c r="B29" s="267"/>
      <c r="C29" s="267"/>
      <c r="D29" s="267"/>
      <c r="E29" s="267"/>
      <c r="F29" s="267"/>
      <c r="G29" s="267"/>
      <c r="H29" s="267"/>
      <c r="I29" s="267"/>
      <c r="J29" s="267"/>
    </row>
    <row r="30" spans="1:10" ht="15" customHeight="1">
      <c r="A30" s="267"/>
      <c r="B30" s="267"/>
      <c r="C30" s="267"/>
      <c r="D30" s="267"/>
      <c r="E30" s="267"/>
      <c r="F30" s="267"/>
      <c r="G30" s="267"/>
      <c r="H30" s="267"/>
      <c r="I30" s="267"/>
      <c r="J30" s="267"/>
    </row>
    <row r="31" spans="1:10" ht="15" customHeight="1">
      <c r="A31" s="267"/>
      <c r="B31" s="267"/>
      <c r="C31" s="267"/>
      <c r="D31" s="267"/>
      <c r="E31" s="267"/>
      <c r="F31" s="267"/>
      <c r="G31" s="267"/>
      <c r="H31" s="267"/>
      <c r="I31" s="267"/>
      <c r="J31" s="267"/>
    </row>
    <row r="32" spans="1:10" ht="15" customHeight="1">
      <c r="A32" s="267"/>
      <c r="B32" s="267"/>
      <c r="C32" s="267"/>
      <c r="D32" s="267"/>
      <c r="E32" s="267"/>
      <c r="F32" s="267"/>
      <c r="G32" s="267"/>
      <c r="H32" s="267"/>
      <c r="I32" s="267"/>
      <c r="J32" s="267"/>
    </row>
    <row r="33" spans="1:10" ht="15" customHeight="1">
      <c r="A33" s="267"/>
      <c r="B33" s="267"/>
      <c r="C33" s="267"/>
      <c r="D33" s="267"/>
      <c r="E33" s="267"/>
      <c r="F33" s="267"/>
      <c r="G33" s="267"/>
      <c r="H33" s="267"/>
      <c r="I33" s="267"/>
      <c r="J33" s="267"/>
    </row>
    <row r="34" spans="1:10" ht="15" customHeight="1">
      <c r="A34" s="267"/>
      <c r="B34" s="267"/>
      <c r="C34" s="267"/>
      <c r="D34" s="267"/>
      <c r="E34" s="267"/>
      <c r="F34" s="267"/>
      <c r="G34" s="267"/>
      <c r="H34" s="267"/>
      <c r="I34" s="267"/>
      <c r="J34" s="267"/>
    </row>
    <row r="35" spans="1:10" ht="15" customHeight="1">
      <c r="A35" s="267"/>
      <c r="B35" s="267"/>
      <c r="C35" s="267"/>
      <c r="D35" s="267"/>
      <c r="E35" s="267"/>
      <c r="F35" s="267"/>
      <c r="G35" s="267"/>
      <c r="H35" s="267"/>
      <c r="I35" s="267"/>
      <c r="J35" s="267"/>
    </row>
    <row r="36" spans="1:10" ht="15" customHeight="1">
      <c r="A36" s="252"/>
      <c r="B36" s="253"/>
      <c r="C36" s="253"/>
      <c r="D36" s="253"/>
      <c r="E36" s="253"/>
      <c r="F36" s="253"/>
      <c r="G36" s="253"/>
      <c r="H36" s="253"/>
      <c r="I36" s="253"/>
      <c r="J36" s="254"/>
    </row>
    <row r="37" spans="1:10" ht="15" customHeight="1">
      <c r="A37" s="240" t="s">
        <v>120</v>
      </c>
      <c r="B37" s="241"/>
      <c r="C37" s="241"/>
      <c r="D37" s="241"/>
      <c r="E37" s="241"/>
      <c r="F37" s="241"/>
      <c r="G37" s="241"/>
      <c r="H37" s="241"/>
      <c r="I37" s="241"/>
      <c r="J37" s="242"/>
    </row>
    <row r="38" spans="1:10" ht="15" customHeight="1">
      <c r="A38" s="237" t="s">
        <v>227</v>
      </c>
      <c r="B38" s="238"/>
      <c r="C38" s="238"/>
      <c r="D38" s="238"/>
      <c r="E38" s="238"/>
      <c r="F38" s="238"/>
      <c r="G38" s="238"/>
      <c r="H38" s="238"/>
      <c r="I38" s="238"/>
      <c r="J38" s="239"/>
    </row>
    <row r="39" spans="1:10" ht="15" customHeight="1">
      <c r="A39" s="264"/>
      <c r="B39" s="265"/>
      <c r="C39" s="265"/>
      <c r="D39" s="265"/>
      <c r="E39" s="265"/>
      <c r="F39" s="265"/>
      <c r="G39" s="265"/>
      <c r="H39" s="265"/>
      <c r="I39" s="265"/>
      <c r="J39" s="266"/>
    </row>
    <row r="40" spans="1:10" ht="15" customHeight="1">
      <c r="A40" s="264"/>
      <c r="B40" s="265"/>
      <c r="C40" s="265"/>
      <c r="D40" s="265"/>
      <c r="E40" s="265"/>
      <c r="F40" s="265"/>
      <c r="G40" s="265"/>
      <c r="H40" s="265"/>
      <c r="I40" s="265"/>
      <c r="J40" s="266"/>
    </row>
    <row r="41" spans="1:10" ht="15" customHeight="1">
      <c r="A41" s="264"/>
      <c r="B41" s="265"/>
      <c r="C41" s="265"/>
      <c r="D41" s="265"/>
      <c r="E41" s="265"/>
      <c r="F41" s="265"/>
      <c r="G41" s="265"/>
      <c r="H41" s="265"/>
      <c r="I41" s="265"/>
      <c r="J41" s="266"/>
    </row>
    <row r="42" spans="1:10" ht="15" customHeight="1">
      <c r="A42" s="264"/>
      <c r="B42" s="265"/>
      <c r="C42" s="265"/>
      <c r="D42" s="265"/>
      <c r="E42" s="265"/>
      <c r="F42" s="265"/>
      <c r="G42" s="265"/>
      <c r="H42" s="265"/>
      <c r="I42" s="265"/>
      <c r="J42" s="266"/>
    </row>
    <row r="43" spans="1:10" ht="15" customHeight="1">
      <c r="A43" s="240"/>
      <c r="B43" s="241"/>
      <c r="C43" s="241"/>
      <c r="D43" s="241"/>
      <c r="E43" s="241"/>
      <c r="F43" s="241"/>
      <c r="G43" s="241"/>
      <c r="H43" s="241"/>
      <c r="I43" s="241"/>
      <c r="J43" s="242"/>
    </row>
    <row r="44" spans="1:10" ht="5.0999999999999996" customHeight="1">
      <c r="A44" s="252"/>
      <c r="B44" s="253"/>
      <c r="C44" s="253"/>
      <c r="D44" s="253"/>
      <c r="E44" s="253"/>
      <c r="F44" s="253"/>
      <c r="G44" s="253"/>
      <c r="H44" s="253"/>
      <c r="I44" s="253"/>
      <c r="J44" s="254"/>
    </row>
    <row r="45" spans="1:10" ht="15" customHeight="1">
      <c r="A45" s="268" t="s">
        <v>121</v>
      </c>
      <c r="B45" s="269"/>
      <c r="C45" s="269"/>
      <c r="D45" s="269"/>
      <c r="E45" s="269"/>
      <c r="F45" s="269"/>
      <c r="G45" s="269"/>
      <c r="H45" s="269"/>
      <c r="I45" s="269"/>
      <c r="J45" s="270"/>
    </row>
    <row r="46" spans="1:10" ht="15" customHeight="1">
      <c r="A46" s="255" t="s">
        <v>134</v>
      </c>
      <c r="B46" s="256"/>
      <c r="C46" s="256"/>
      <c r="D46" s="256"/>
      <c r="E46" s="256"/>
      <c r="F46" s="256"/>
      <c r="G46" s="256"/>
      <c r="H46" s="256"/>
      <c r="I46" s="256"/>
      <c r="J46" s="257"/>
    </row>
    <row r="47" spans="1:10" ht="15" customHeight="1">
      <c r="A47" s="258"/>
      <c r="B47" s="259"/>
      <c r="C47" s="259"/>
      <c r="D47" s="259"/>
      <c r="E47" s="259"/>
      <c r="F47" s="259"/>
      <c r="G47" s="259"/>
      <c r="H47" s="259"/>
      <c r="I47" s="259"/>
      <c r="J47" s="260"/>
    </row>
    <row r="48" spans="1:10" ht="15" customHeight="1">
      <c r="A48" s="258"/>
      <c r="B48" s="259"/>
      <c r="C48" s="259"/>
      <c r="D48" s="259"/>
      <c r="E48" s="259"/>
      <c r="F48" s="259"/>
      <c r="G48" s="259"/>
      <c r="H48" s="259"/>
      <c r="I48" s="259"/>
      <c r="J48" s="260"/>
    </row>
    <row r="49" spans="1:10" ht="15" customHeight="1">
      <c r="A49" s="258"/>
      <c r="B49" s="259"/>
      <c r="C49" s="259"/>
      <c r="D49" s="259"/>
      <c r="E49" s="259"/>
      <c r="F49" s="259"/>
      <c r="G49" s="259"/>
      <c r="H49" s="259"/>
      <c r="I49" s="259"/>
      <c r="J49" s="260"/>
    </row>
    <row r="50" spans="1:10" ht="15" customHeight="1">
      <c r="A50" s="261"/>
      <c r="B50" s="262"/>
      <c r="C50" s="262"/>
      <c r="D50" s="262"/>
      <c r="E50" s="262"/>
      <c r="F50" s="262"/>
      <c r="G50" s="262"/>
      <c r="H50" s="262"/>
      <c r="I50" s="262"/>
      <c r="J50" s="263"/>
    </row>
    <row r="51" spans="1:10" ht="15" customHeight="1">
      <c r="A51" s="267" t="s">
        <v>238</v>
      </c>
      <c r="B51" s="267"/>
      <c r="C51" s="267"/>
      <c r="D51" s="267"/>
      <c r="E51" s="267"/>
      <c r="F51" s="267"/>
      <c r="G51" s="267"/>
      <c r="H51" s="267"/>
      <c r="I51" s="267"/>
      <c r="J51" s="267"/>
    </row>
    <row r="52" spans="1:10" ht="15" customHeight="1">
      <c r="A52" s="267"/>
      <c r="B52" s="267"/>
      <c r="C52" s="267"/>
      <c r="D52" s="267"/>
      <c r="E52" s="267"/>
      <c r="F52" s="267"/>
      <c r="G52" s="267"/>
      <c r="H52" s="267"/>
      <c r="I52" s="267"/>
      <c r="J52" s="267"/>
    </row>
    <row r="53" spans="1:10" ht="15" customHeight="1">
      <c r="A53" s="267"/>
      <c r="B53" s="267"/>
      <c r="C53" s="267"/>
      <c r="D53" s="267"/>
      <c r="E53" s="267"/>
      <c r="F53" s="267"/>
      <c r="G53" s="267"/>
      <c r="H53" s="267"/>
      <c r="I53" s="267"/>
      <c r="J53" s="267"/>
    </row>
    <row r="54" spans="1:10" ht="15" customHeight="1">
      <c r="A54" s="267"/>
      <c r="B54" s="267"/>
      <c r="C54" s="267"/>
      <c r="D54" s="267"/>
      <c r="E54" s="267"/>
      <c r="F54" s="267"/>
      <c r="G54" s="267"/>
      <c r="H54" s="267"/>
      <c r="I54" s="267"/>
      <c r="J54" s="267"/>
    </row>
    <row r="55" spans="1:10" ht="15" customHeight="1">
      <c r="A55" s="267"/>
      <c r="B55" s="267"/>
      <c r="C55" s="267"/>
      <c r="D55" s="267"/>
      <c r="E55" s="267"/>
      <c r="F55" s="267"/>
      <c r="G55" s="267"/>
      <c r="H55" s="267"/>
      <c r="I55" s="267"/>
      <c r="J55" s="267"/>
    </row>
    <row r="56" spans="1:10" ht="15" customHeight="1">
      <c r="A56" s="267"/>
      <c r="B56" s="267"/>
      <c r="C56" s="267"/>
      <c r="D56" s="267"/>
      <c r="E56" s="267"/>
      <c r="F56" s="267"/>
      <c r="G56" s="267"/>
      <c r="H56" s="267"/>
      <c r="I56" s="267"/>
      <c r="J56" s="267"/>
    </row>
    <row r="57" spans="1:10" ht="15" customHeight="1">
      <c r="A57" s="267"/>
      <c r="B57" s="267"/>
      <c r="C57" s="267"/>
      <c r="D57" s="267"/>
      <c r="E57" s="267"/>
      <c r="F57" s="267"/>
      <c r="G57" s="267"/>
      <c r="H57" s="267"/>
      <c r="I57" s="267"/>
      <c r="J57" s="267"/>
    </row>
    <row r="58" spans="1:10" ht="15" customHeight="1">
      <c r="A58" s="267"/>
      <c r="B58" s="267"/>
      <c r="C58" s="267"/>
      <c r="D58" s="267"/>
      <c r="E58" s="267"/>
      <c r="F58" s="267"/>
      <c r="G58" s="267"/>
      <c r="H58" s="267"/>
      <c r="I58" s="267"/>
      <c r="J58" s="267"/>
    </row>
    <row r="59" spans="1:10" ht="15" customHeight="1">
      <c r="A59" s="267"/>
      <c r="B59" s="267"/>
      <c r="C59" s="267"/>
      <c r="D59" s="267"/>
      <c r="E59" s="267"/>
      <c r="F59" s="267"/>
      <c r="G59" s="267"/>
      <c r="H59" s="267"/>
      <c r="I59" s="267"/>
      <c r="J59" s="267"/>
    </row>
    <row r="60" spans="1:10" ht="15" customHeight="1">
      <c r="A60" s="267"/>
      <c r="B60" s="267"/>
      <c r="C60" s="267"/>
      <c r="D60" s="267"/>
      <c r="E60" s="267"/>
      <c r="F60" s="267"/>
      <c r="G60" s="267"/>
      <c r="H60" s="267"/>
      <c r="I60" s="267"/>
      <c r="J60" s="267"/>
    </row>
    <row r="61" spans="1:10" ht="15" customHeight="1">
      <c r="A61" s="267"/>
      <c r="B61" s="267"/>
      <c r="C61" s="267"/>
      <c r="D61" s="267"/>
      <c r="E61" s="267"/>
      <c r="F61" s="267"/>
      <c r="G61" s="267"/>
      <c r="H61" s="267"/>
      <c r="I61" s="267"/>
      <c r="J61" s="267"/>
    </row>
    <row r="62" spans="1:10" ht="15" customHeight="1">
      <c r="A62" s="267"/>
      <c r="B62" s="267"/>
      <c r="C62" s="267"/>
      <c r="D62" s="267"/>
      <c r="E62" s="267"/>
      <c r="F62" s="267"/>
      <c r="G62" s="267"/>
      <c r="H62" s="267"/>
      <c r="I62" s="267"/>
      <c r="J62" s="267"/>
    </row>
    <row r="63" spans="1:10" ht="15" customHeight="1">
      <c r="A63" s="267"/>
      <c r="B63" s="267"/>
      <c r="C63" s="267"/>
      <c r="D63" s="267"/>
      <c r="E63" s="267"/>
      <c r="F63" s="267"/>
      <c r="G63" s="267"/>
      <c r="H63" s="267"/>
      <c r="I63" s="267"/>
      <c r="J63" s="267"/>
    </row>
    <row r="64" spans="1:10" ht="15" customHeight="1">
      <c r="A64" s="267"/>
      <c r="B64" s="267"/>
      <c r="C64" s="267"/>
      <c r="D64" s="267"/>
      <c r="E64" s="267"/>
      <c r="F64" s="267"/>
      <c r="G64" s="267"/>
      <c r="H64" s="267"/>
      <c r="I64" s="267"/>
      <c r="J64" s="267"/>
    </row>
    <row r="65" spans="1:10" ht="15" customHeight="1">
      <c r="A65" s="267"/>
      <c r="B65" s="267"/>
      <c r="C65" s="267"/>
      <c r="D65" s="267"/>
      <c r="E65" s="267"/>
      <c r="F65" s="267"/>
      <c r="G65" s="267"/>
      <c r="H65" s="267"/>
      <c r="I65" s="267"/>
      <c r="J65" s="267"/>
    </row>
    <row r="66" spans="1:10" ht="15" customHeight="1">
      <c r="A66" s="255" t="s">
        <v>135</v>
      </c>
      <c r="B66" s="256"/>
      <c r="C66" s="256"/>
      <c r="D66" s="256"/>
      <c r="E66" s="256"/>
      <c r="F66" s="256"/>
      <c r="G66" s="256"/>
      <c r="H66" s="256"/>
      <c r="I66" s="256"/>
      <c r="J66" s="257"/>
    </row>
    <row r="67" spans="1:10" ht="15" customHeight="1">
      <c r="A67" s="258"/>
      <c r="B67" s="259"/>
      <c r="C67" s="259"/>
      <c r="D67" s="259"/>
      <c r="E67" s="259"/>
      <c r="F67" s="259"/>
      <c r="G67" s="259"/>
      <c r="H67" s="259"/>
      <c r="I67" s="259"/>
      <c r="J67" s="260"/>
    </row>
    <row r="68" spans="1:10" ht="15" customHeight="1">
      <c r="A68" s="258"/>
      <c r="B68" s="259"/>
      <c r="C68" s="259"/>
      <c r="D68" s="259"/>
      <c r="E68" s="259"/>
      <c r="F68" s="259"/>
      <c r="G68" s="259"/>
      <c r="H68" s="259"/>
      <c r="I68" s="259"/>
      <c r="J68" s="260"/>
    </row>
    <row r="69" spans="1:10" ht="15" customHeight="1">
      <c r="A69" s="261"/>
      <c r="B69" s="262"/>
      <c r="C69" s="262"/>
      <c r="D69" s="262"/>
      <c r="E69" s="262"/>
      <c r="F69" s="262"/>
      <c r="G69" s="262"/>
      <c r="H69" s="262"/>
      <c r="I69" s="262"/>
      <c r="J69" s="263"/>
    </row>
    <row r="70" spans="1:10" ht="15" customHeight="1">
      <c r="A70" s="267" t="s">
        <v>248</v>
      </c>
      <c r="B70" s="267"/>
      <c r="C70" s="267"/>
      <c r="D70" s="267"/>
      <c r="E70" s="267"/>
      <c r="F70" s="267"/>
      <c r="G70" s="267"/>
      <c r="H70" s="267"/>
      <c r="I70" s="267"/>
      <c r="J70" s="267"/>
    </row>
    <row r="71" spans="1:10" ht="15" customHeight="1">
      <c r="A71" s="267"/>
      <c r="B71" s="267"/>
      <c r="C71" s="267"/>
      <c r="D71" s="267"/>
      <c r="E71" s="267"/>
      <c r="F71" s="267"/>
      <c r="G71" s="267"/>
      <c r="H71" s="267"/>
      <c r="I71" s="267"/>
      <c r="J71" s="267"/>
    </row>
    <row r="72" spans="1:10" ht="15" customHeight="1">
      <c r="A72" s="267"/>
      <c r="B72" s="267"/>
      <c r="C72" s="267"/>
      <c r="D72" s="267"/>
      <c r="E72" s="267"/>
      <c r="F72" s="267"/>
      <c r="G72" s="267"/>
      <c r="H72" s="267"/>
      <c r="I72" s="267"/>
      <c r="J72" s="267"/>
    </row>
    <row r="73" spans="1:10" ht="15" customHeight="1">
      <c r="A73" s="267"/>
      <c r="B73" s="267"/>
      <c r="C73" s="267"/>
      <c r="D73" s="267"/>
      <c r="E73" s="267"/>
      <c r="F73" s="267"/>
      <c r="G73" s="267"/>
      <c r="H73" s="267"/>
      <c r="I73" s="267"/>
      <c r="J73" s="267"/>
    </row>
    <row r="74" spans="1:10" ht="15" customHeight="1">
      <c r="A74" s="267"/>
      <c r="B74" s="267"/>
      <c r="C74" s="267"/>
      <c r="D74" s="267"/>
      <c r="E74" s="267"/>
      <c r="F74" s="267"/>
      <c r="G74" s="267"/>
      <c r="H74" s="267"/>
      <c r="I74" s="267"/>
      <c r="J74" s="267"/>
    </row>
    <row r="75" spans="1:10" ht="15" customHeight="1">
      <c r="A75" s="267"/>
      <c r="B75" s="267"/>
      <c r="C75" s="267"/>
      <c r="D75" s="267"/>
      <c r="E75" s="267"/>
      <c r="F75" s="267"/>
      <c r="G75" s="267"/>
      <c r="H75" s="267"/>
      <c r="I75" s="267"/>
      <c r="J75" s="267"/>
    </row>
    <row r="76" spans="1:10" ht="15" customHeight="1">
      <c r="A76" s="267"/>
      <c r="B76" s="267"/>
      <c r="C76" s="267"/>
      <c r="D76" s="267"/>
      <c r="E76" s="267"/>
      <c r="F76" s="267"/>
      <c r="G76" s="267"/>
      <c r="H76" s="267"/>
      <c r="I76" s="267"/>
      <c r="J76" s="267"/>
    </row>
    <row r="77" spans="1:10" ht="15" customHeight="1">
      <c r="A77" s="267"/>
      <c r="B77" s="267"/>
      <c r="C77" s="267"/>
      <c r="D77" s="267"/>
      <c r="E77" s="267"/>
      <c r="F77" s="267"/>
      <c r="G77" s="267"/>
      <c r="H77" s="267"/>
      <c r="I77" s="267"/>
      <c r="J77" s="267"/>
    </row>
    <row r="78" spans="1:10" ht="15" customHeight="1">
      <c r="A78" s="267"/>
      <c r="B78" s="267"/>
      <c r="C78" s="267"/>
      <c r="D78" s="267"/>
      <c r="E78" s="267"/>
      <c r="F78" s="267"/>
      <c r="G78" s="267"/>
      <c r="H78" s="267"/>
      <c r="I78" s="267"/>
      <c r="J78" s="267"/>
    </row>
    <row r="79" spans="1:10" ht="15" customHeight="1">
      <c r="A79" s="267"/>
      <c r="B79" s="267"/>
      <c r="C79" s="267"/>
      <c r="D79" s="267"/>
      <c r="E79" s="267"/>
      <c r="F79" s="267"/>
      <c r="G79" s="267"/>
      <c r="H79" s="267"/>
      <c r="I79" s="267"/>
      <c r="J79" s="267"/>
    </row>
    <row r="80" spans="1:10" ht="15" customHeight="1">
      <c r="A80" s="267"/>
      <c r="B80" s="267"/>
      <c r="C80" s="267"/>
      <c r="D80" s="267"/>
      <c r="E80" s="267"/>
      <c r="F80" s="267"/>
      <c r="G80" s="267"/>
      <c r="H80" s="267"/>
      <c r="I80" s="267"/>
      <c r="J80" s="267"/>
    </row>
    <row r="81" spans="1:10" ht="15" customHeight="1">
      <c r="A81" s="267"/>
      <c r="B81" s="267"/>
      <c r="C81" s="267"/>
      <c r="D81" s="267"/>
      <c r="E81" s="267"/>
      <c r="F81" s="267"/>
      <c r="G81" s="267"/>
      <c r="H81" s="267"/>
      <c r="I81" s="267"/>
      <c r="J81" s="267"/>
    </row>
    <row r="82" spans="1:10" ht="15" customHeight="1">
      <c r="A82" s="267"/>
      <c r="B82" s="267"/>
      <c r="C82" s="267"/>
      <c r="D82" s="267"/>
      <c r="E82" s="267"/>
      <c r="F82" s="267"/>
      <c r="G82" s="267"/>
      <c r="H82" s="267"/>
      <c r="I82" s="267"/>
      <c r="J82" s="267"/>
    </row>
    <row r="83" spans="1:10" ht="15" customHeight="1">
      <c r="A83" s="267"/>
      <c r="B83" s="267"/>
      <c r="C83" s="267"/>
      <c r="D83" s="267"/>
      <c r="E83" s="267"/>
      <c r="F83" s="267"/>
      <c r="G83" s="267"/>
      <c r="H83" s="267"/>
      <c r="I83" s="267"/>
      <c r="J83" s="267"/>
    </row>
    <row r="84" spans="1:10" ht="15" customHeight="1">
      <c r="A84" s="255" t="s">
        <v>126</v>
      </c>
      <c r="B84" s="256"/>
      <c r="C84" s="256"/>
      <c r="D84" s="256"/>
      <c r="E84" s="256"/>
      <c r="F84" s="256"/>
      <c r="G84" s="256"/>
      <c r="H84" s="256"/>
      <c r="I84" s="256"/>
      <c r="J84" s="257"/>
    </row>
    <row r="85" spans="1:10" ht="15" customHeight="1">
      <c r="A85" s="258"/>
      <c r="B85" s="259"/>
      <c r="C85" s="259"/>
      <c r="D85" s="259"/>
      <c r="E85" s="259"/>
      <c r="F85" s="259"/>
      <c r="G85" s="259"/>
      <c r="H85" s="259"/>
      <c r="I85" s="259"/>
      <c r="J85" s="260"/>
    </row>
    <row r="86" spans="1:10" ht="15" customHeight="1">
      <c r="A86" s="261"/>
      <c r="B86" s="262"/>
      <c r="C86" s="262"/>
      <c r="D86" s="262"/>
      <c r="E86" s="262"/>
      <c r="F86" s="262"/>
      <c r="G86" s="262"/>
      <c r="H86" s="262"/>
      <c r="I86" s="262"/>
      <c r="J86" s="263"/>
    </row>
    <row r="87" spans="1:10" ht="15" customHeight="1">
      <c r="A87" s="267" t="s">
        <v>248</v>
      </c>
      <c r="B87" s="267"/>
      <c r="C87" s="267"/>
      <c r="D87" s="267"/>
      <c r="E87" s="267"/>
      <c r="F87" s="267"/>
      <c r="G87" s="267"/>
      <c r="H87" s="267"/>
      <c r="I87" s="267"/>
      <c r="J87" s="267"/>
    </row>
    <row r="88" spans="1:10" ht="15" customHeight="1">
      <c r="A88" s="267"/>
      <c r="B88" s="267"/>
      <c r="C88" s="267"/>
      <c r="D88" s="267"/>
      <c r="E88" s="267"/>
      <c r="F88" s="267"/>
      <c r="G88" s="267"/>
      <c r="H88" s="267"/>
      <c r="I88" s="267"/>
      <c r="J88" s="267"/>
    </row>
    <row r="89" spans="1:10" ht="15" customHeight="1">
      <c r="A89" s="267"/>
      <c r="B89" s="267"/>
      <c r="C89" s="267"/>
      <c r="D89" s="267"/>
      <c r="E89" s="267"/>
      <c r="F89" s="267"/>
      <c r="G89" s="267"/>
      <c r="H89" s="267"/>
      <c r="I89" s="267"/>
      <c r="J89" s="267"/>
    </row>
    <row r="90" spans="1:10" ht="15" customHeight="1">
      <c r="A90" s="267"/>
      <c r="B90" s="267"/>
      <c r="C90" s="267"/>
      <c r="D90" s="267"/>
      <c r="E90" s="267"/>
      <c r="F90" s="267"/>
      <c r="G90" s="267"/>
      <c r="H90" s="267"/>
      <c r="I90" s="267"/>
      <c r="J90" s="267"/>
    </row>
    <row r="91" spans="1:10" ht="15" customHeight="1">
      <c r="A91" s="267"/>
      <c r="B91" s="267"/>
      <c r="C91" s="267"/>
      <c r="D91" s="267"/>
      <c r="E91" s="267"/>
      <c r="F91" s="267"/>
      <c r="G91" s="267"/>
      <c r="H91" s="267"/>
      <c r="I91" s="267"/>
      <c r="J91" s="267"/>
    </row>
    <row r="92" spans="1:10" ht="15" customHeight="1">
      <c r="A92" s="267"/>
      <c r="B92" s="267"/>
      <c r="C92" s="267"/>
      <c r="D92" s="267"/>
      <c r="E92" s="267"/>
      <c r="F92" s="267"/>
      <c r="G92" s="267"/>
      <c r="H92" s="267"/>
      <c r="I92" s="267"/>
      <c r="J92" s="267"/>
    </row>
    <row r="93" spans="1:10" ht="15" customHeight="1">
      <c r="A93" s="267"/>
      <c r="B93" s="267"/>
      <c r="C93" s="267"/>
      <c r="D93" s="267"/>
      <c r="E93" s="267"/>
      <c r="F93" s="267"/>
      <c r="G93" s="267"/>
      <c r="H93" s="267"/>
      <c r="I93" s="267"/>
      <c r="J93" s="267"/>
    </row>
    <row r="94" spans="1:10" ht="15" customHeight="1">
      <c r="A94" s="267"/>
      <c r="B94" s="267"/>
      <c r="C94" s="267"/>
      <c r="D94" s="267"/>
      <c r="E94" s="267"/>
      <c r="F94" s="267"/>
      <c r="G94" s="267"/>
      <c r="H94" s="267"/>
      <c r="I94" s="267"/>
      <c r="J94" s="267"/>
    </row>
    <row r="95" spans="1:10" ht="15" customHeight="1">
      <c r="A95" s="267"/>
      <c r="B95" s="267"/>
      <c r="C95" s="267"/>
      <c r="D95" s="267"/>
      <c r="E95" s="267"/>
      <c r="F95" s="267"/>
      <c r="G95" s="267"/>
      <c r="H95" s="267"/>
      <c r="I95" s="267"/>
      <c r="J95" s="267"/>
    </row>
    <row r="96" spans="1:10" ht="15" customHeight="1">
      <c r="A96" s="267"/>
      <c r="B96" s="267"/>
      <c r="C96" s="267"/>
      <c r="D96" s="267"/>
      <c r="E96" s="267"/>
      <c r="F96" s="267"/>
      <c r="G96" s="267"/>
      <c r="H96" s="267"/>
      <c r="I96" s="267"/>
      <c r="J96" s="267"/>
    </row>
    <row r="97" spans="1:10" ht="15" customHeight="1">
      <c r="A97" s="267"/>
      <c r="B97" s="267"/>
      <c r="C97" s="267"/>
      <c r="D97" s="267"/>
      <c r="E97" s="267"/>
      <c r="F97" s="267"/>
      <c r="G97" s="267"/>
      <c r="H97" s="267"/>
      <c r="I97" s="267"/>
      <c r="J97" s="267"/>
    </row>
    <row r="98" spans="1:10" ht="15" customHeight="1">
      <c r="A98" s="267"/>
      <c r="B98" s="267"/>
      <c r="C98" s="267"/>
      <c r="D98" s="267"/>
      <c r="E98" s="267"/>
      <c r="F98" s="267"/>
      <c r="G98" s="267"/>
      <c r="H98" s="267"/>
      <c r="I98" s="267"/>
      <c r="J98" s="267"/>
    </row>
    <row r="99" spans="1:10" ht="15" customHeight="1">
      <c r="A99" s="267"/>
      <c r="B99" s="267"/>
      <c r="C99" s="267"/>
      <c r="D99" s="267"/>
      <c r="E99" s="267"/>
      <c r="F99" s="267"/>
      <c r="G99" s="267"/>
      <c r="H99" s="267"/>
      <c r="I99" s="267"/>
      <c r="J99" s="267"/>
    </row>
    <row r="100" spans="1:10" ht="15" customHeight="1">
      <c r="A100" s="267"/>
      <c r="B100" s="267"/>
      <c r="C100" s="267"/>
      <c r="D100" s="267"/>
      <c r="E100" s="267"/>
      <c r="F100" s="267"/>
      <c r="G100" s="267"/>
      <c r="H100" s="267"/>
      <c r="I100" s="267"/>
      <c r="J100" s="267"/>
    </row>
    <row r="101" spans="1:10" ht="15" customHeight="1">
      <c r="A101" s="255" t="s">
        <v>127</v>
      </c>
      <c r="B101" s="256"/>
      <c r="C101" s="256"/>
      <c r="D101" s="256"/>
      <c r="E101" s="256"/>
      <c r="F101" s="256"/>
      <c r="G101" s="256"/>
      <c r="H101" s="256"/>
      <c r="I101" s="256"/>
      <c r="J101" s="257"/>
    </row>
    <row r="102" spans="1:10" ht="15" customHeight="1">
      <c r="A102" s="258"/>
      <c r="B102" s="259"/>
      <c r="C102" s="259"/>
      <c r="D102" s="259"/>
      <c r="E102" s="259"/>
      <c r="F102" s="259"/>
      <c r="G102" s="259"/>
      <c r="H102" s="259"/>
      <c r="I102" s="259"/>
      <c r="J102" s="260"/>
    </row>
    <row r="103" spans="1:10" ht="15" customHeight="1">
      <c r="A103" s="261"/>
      <c r="B103" s="262"/>
      <c r="C103" s="262"/>
      <c r="D103" s="262"/>
      <c r="E103" s="262"/>
      <c r="F103" s="262"/>
      <c r="G103" s="262"/>
      <c r="H103" s="262"/>
      <c r="I103" s="262"/>
      <c r="J103" s="263"/>
    </row>
    <row r="104" spans="1:10" ht="15" customHeight="1">
      <c r="A104" s="267" t="s">
        <v>248</v>
      </c>
      <c r="B104" s="267"/>
      <c r="C104" s="267"/>
      <c r="D104" s="267"/>
      <c r="E104" s="267"/>
      <c r="F104" s="267"/>
      <c r="G104" s="267"/>
      <c r="H104" s="267"/>
      <c r="I104" s="267"/>
      <c r="J104" s="267"/>
    </row>
    <row r="105" spans="1:10" ht="15" customHeight="1">
      <c r="A105" s="267"/>
      <c r="B105" s="267"/>
      <c r="C105" s="267"/>
      <c r="D105" s="267"/>
      <c r="E105" s="267"/>
      <c r="F105" s="267"/>
      <c r="G105" s="267"/>
      <c r="H105" s="267"/>
      <c r="I105" s="267"/>
      <c r="J105" s="267"/>
    </row>
    <row r="106" spans="1:10" ht="15" customHeight="1">
      <c r="A106" s="267"/>
      <c r="B106" s="267"/>
      <c r="C106" s="267"/>
      <c r="D106" s="267"/>
      <c r="E106" s="267"/>
      <c r="F106" s="267"/>
      <c r="G106" s="267"/>
      <c r="H106" s="267"/>
      <c r="I106" s="267"/>
      <c r="J106" s="267"/>
    </row>
    <row r="107" spans="1:10" ht="15" customHeight="1">
      <c r="A107" s="267"/>
      <c r="B107" s="267"/>
      <c r="C107" s="267"/>
      <c r="D107" s="267"/>
      <c r="E107" s="267"/>
      <c r="F107" s="267"/>
      <c r="G107" s="267"/>
      <c r="H107" s="267"/>
      <c r="I107" s="267"/>
      <c r="J107" s="267"/>
    </row>
    <row r="108" spans="1:10" ht="15" customHeight="1">
      <c r="A108" s="267"/>
      <c r="B108" s="267"/>
      <c r="C108" s="267"/>
      <c r="D108" s="267"/>
      <c r="E108" s="267"/>
      <c r="F108" s="267"/>
      <c r="G108" s="267"/>
      <c r="H108" s="267"/>
      <c r="I108" s="267"/>
      <c r="J108" s="267"/>
    </row>
    <row r="109" spans="1:10" ht="15" customHeight="1">
      <c r="A109" s="267"/>
      <c r="B109" s="267"/>
      <c r="C109" s="267"/>
      <c r="D109" s="267"/>
      <c r="E109" s="267"/>
      <c r="F109" s="267"/>
      <c r="G109" s="267"/>
      <c r="H109" s="267"/>
      <c r="I109" s="267"/>
      <c r="J109" s="267"/>
    </row>
    <row r="110" spans="1:10" ht="15" customHeight="1">
      <c r="A110" s="267"/>
      <c r="B110" s="267"/>
      <c r="C110" s="267"/>
      <c r="D110" s="267"/>
      <c r="E110" s="267"/>
      <c r="F110" s="267"/>
      <c r="G110" s="267"/>
      <c r="H110" s="267"/>
      <c r="I110" s="267"/>
      <c r="J110" s="267"/>
    </row>
    <row r="111" spans="1:10" ht="15" customHeight="1">
      <c r="A111" s="267"/>
      <c r="B111" s="267"/>
      <c r="C111" s="267"/>
      <c r="D111" s="267"/>
      <c r="E111" s="267"/>
      <c r="F111" s="267"/>
      <c r="G111" s="267"/>
      <c r="H111" s="267"/>
      <c r="I111" s="267"/>
      <c r="J111" s="267"/>
    </row>
    <row r="112" spans="1:10" ht="15" customHeight="1">
      <c r="A112" s="267"/>
      <c r="B112" s="267"/>
      <c r="C112" s="267"/>
      <c r="D112" s="267"/>
      <c r="E112" s="267"/>
      <c r="F112" s="267"/>
      <c r="G112" s="267"/>
      <c r="H112" s="267"/>
      <c r="I112" s="267"/>
      <c r="J112" s="267"/>
    </row>
    <row r="113" spans="1:10" ht="15" customHeight="1">
      <c r="A113" s="267"/>
      <c r="B113" s="267"/>
      <c r="C113" s="267"/>
      <c r="D113" s="267"/>
      <c r="E113" s="267"/>
      <c r="F113" s="267"/>
      <c r="G113" s="267"/>
      <c r="H113" s="267"/>
      <c r="I113" s="267"/>
      <c r="J113" s="267"/>
    </row>
    <row r="114" spans="1:10" ht="15" customHeight="1">
      <c r="A114" s="267"/>
      <c r="B114" s="267"/>
      <c r="C114" s="267"/>
      <c r="D114" s="267"/>
      <c r="E114" s="267"/>
      <c r="F114" s="267"/>
      <c r="G114" s="267"/>
      <c r="H114" s="267"/>
      <c r="I114" s="267"/>
      <c r="J114" s="267"/>
    </row>
    <row r="115" spans="1:10" ht="15" customHeight="1">
      <c r="A115" s="267"/>
      <c r="B115" s="267"/>
      <c r="C115" s="267"/>
      <c r="D115" s="267"/>
      <c r="E115" s="267"/>
      <c r="F115" s="267"/>
      <c r="G115" s="267"/>
      <c r="H115" s="267"/>
      <c r="I115" s="267"/>
      <c r="J115" s="267"/>
    </row>
    <row r="116" spans="1:10" ht="15" customHeight="1">
      <c r="A116" s="267"/>
      <c r="B116" s="267"/>
      <c r="C116" s="267"/>
      <c r="D116" s="267"/>
      <c r="E116" s="267"/>
      <c r="F116" s="267"/>
      <c r="G116" s="267"/>
      <c r="H116" s="267"/>
      <c r="I116" s="267"/>
      <c r="J116" s="267"/>
    </row>
    <row r="117" spans="1:10" ht="15" customHeight="1">
      <c r="A117" s="267"/>
      <c r="B117" s="267"/>
      <c r="C117" s="267"/>
      <c r="D117" s="267"/>
      <c r="E117" s="267"/>
      <c r="F117" s="267"/>
      <c r="G117" s="267"/>
      <c r="H117" s="267"/>
      <c r="I117" s="267"/>
      <c r="J117" s="267"/>
    </row>
    <row r="118" spans="1:10" ht="15" customHeight="1">
      <c r="A118" s="255" t="s">
        <v>139</v>
      </c>
      <c r="B118" s="256"/>
      <c r="C118" s="256"/>
      <c r="D118" s="256"/>
      <c r="E118" s="256"/>
      <c r="F118" s="256"/>
      <c r="G118" s="256"/>
      <c r="H118" s="256"/>
      <c r="I118" s="256"/>
      <c r="J118" s="257"/>
    </row>
    <row r="119" spans="1:10" ht="15" customHeight="1">
      <c r="A119" s="258"/>
      <c r="B119" s="259"/>
      <c r="C119" s="259"/>
      <c r="D119" s="259"/>
      <c r="E119" s="259"/>
      <c r="F119" s="259"/>
      <c r="G119" s="259"/>
      <c r="H119" s="259"/>
      <c r="I119" s="259"/>
      <c r="J119" s="260"/>
    </row>
    <row r="120" spans="1:10" ht="15" customHeight="1">
      <c r="A120" s="258"/>
      <c r="B120" s="259"/>
      <c r="C120" s="259"/>
      <c r="D120" s="259"/>
      <c r="E120" s="259"/>
      <c r="F120" s="259"/>
      <c r="G120" s="259"/>
      <c r="H120" s="259"/>
      <c r="I120" s="259"/>
      <c r="J120" s="260"/>
    </row>
    <row r="121" spans="1:10" ht="15" customHeight="1">
      <c r="A121" s="261"/>
      <c r="B121" s="262"/>
      <c r="C121" s="262"/>
      <c r="D121" s="262"/>
      <c r="E121" s="262"/>
      <c r="F121" s="262"/>
      <c r="G121" s="262"/>
      <c r="H121" s="262"/>
      <c r="I121" s="262"/>
      <c r="J121" s="263"/>
    </row>
    <row r="122" spans="1:10" ht="15" customHeight="1">
      <c r="A122" s="267" t="s">
        <v>248</v>
      </c>
      <c r="B122" s="267"/>
      <c r="C122" s="267"/>
      <c r="D122" s="267"/>
      <c r="E122" s="267"/>
      <c r="F122" s="267"/>
      <c r="G122" s="267"/>
      <c r="H122" s="267"/>
      <c r="I122" s="267"/>
      <c r="J122" s="267"/>
    </row>
    <row r="123" spans="1:10" ht="15" customHeight="1">
      <c r="A123" s="267"/>
      <c r="B123" s="267"/>
      <c r="C123" s="267"/>
      <c r="D123" s="267"/>
      <c r="E123" s="267"/>
      <c r="F123" s="267"/>
      <c r="G123" s="267"/>
      <c r="H123" s="267"/>
      <c r="I123" s="267"/>
      <c r="J123" s="267"/>
    </row>
    <row r="124" spans="1:10" ht="15" customHeight="1">
      <c r="A124" s="267"/>
      <c r="B124" s="267"/>
      <c r="C124" s="267"/>
      <c r="D124" s="267"/>
      <c r="E124" s="267"/>
      <c r="F124" s="267"/>
      <c r="G124" s="267"/>
      <c r="H124" s="267"/>
      <c r="I124" s="267"/>
      <c r="J124" s="267"/>
    </row>
    <row r="125" spans="1:10" ht="15" customHeight="1">
      <c r="A125" s="267"/>
      <c r="B125" s="267"/>
      <c r="C125" s="267"/>
      <c r="D125" s="267"/>
      <c r="E125" s="267"/>
      <c r="F125" s="267"/>
      <c r="G125" s="267"/>
      <c r="H125" s="267"/>
      <c r="I125" s="267"/>
      <c r="J125" s="267"/>
    </row>
    <row r="126" spans="1:10" ht="15" customHeight="1">
      <c r="A126" s="267"/>
      <c r="B126" s="267"/>
      <c r="C126" s="267"/>
      <c r="D126" s="267"/>
      <c r="E126" s="267"/>
      <c r="F126" s="267"/>
      <c r="G126" s="267"/>
      <c r="H126" s="267"/>
      <c r="I126" s="267"/>
      <c r="J126" s="267"/>
    </row>
    <row r="127" spans="1:10" ht="15" customHeight="1">
      <c r="A127" s="267"/>
      <c r="B127" s="267"/>
      <c r="C127" s="267"/>
      <c r="D127" s="267"/>
      <c r="E127" s="267"/>
      <c r="F127" s="267"/>
      <c r="G127" s="267"/>
      <c r="H127" s="267"/>
      <c r="I127" s="267"/>
      <c r="J127" s="267"/>
    </row>
    <row r="128" spans="1:10" ht="15" customHeight="1">
      <c r="A128" s="267"/>
      <c r="B128" s="267"/>
      <c r="C128" s="267"/>
      <c r="D128" s="267"/>
      <c r="E128" s="267"/>
      <c r="F128" s="267"/>
      <c r="G128" s="267"/>
      <c r="H128" s="267"/>
      <c r="I128" s="267"/>
      <c r="J128" s="267"/>
    </row>
    <row r="129" spans="1:10" ht="15" customHeight="1">
      <c r="A129" s="267"/>
      <c r="B129" s="267"/>
      <c r="C129" s="267"/>
      <c r="D129" s="267"/>
      <c r="E129" s="267"/>
      <c r="F129" s="267"/>
      <c r="G129" s="267"/>
      <c r="H129" s="267"/>
      <c r="I129" s="267"/>
      <c r="J129" s="267"/>
    </row>
    <row r="130" spans="1:10" ht="15" customHeight="1">
      <c r="A130" s="267"/>
      <c r="B130" s="267"/>
      <c r="C130" s="267"/>
      <c r="D130" s="267"/>
      <c r="E130" s="267"/>
      <c r="F130" s="267"/>
      <c r="G130" s="267"/>
      <c r="H130" s="267"/>
      <c r="I130" s="267"/>
      <c r="J130" s="267"/>
    </row>
    <row r="131" spans="1:10" ht="15" customHeight="1">
      <c r="A131" s="267"/>
      <c r="B131" s="267"/>
      <c r="C131" s="267"/>
      <c r="D131" s="267"/>
      <c r="E131" s="267"/>
      <c r="F131" s="267"/>
      <c r="G131" s="267"/>
      <c r="H131" s="267"/>
      <c r="I131" s="267"/>
      <c r="J131" s="267"/>
    </row>
    <row r="132" spans="1:10" ht="15" customHeight="1">
      <c r="A132" s="267"/>
      <c r="B132" s="267"/>
      <c r="C132" s="267"/>
      <c r="D132" s="267"/>
      <c r="E132" s="267"/>
      <c r="F132" s="267"/>
      <c r="G132" s="267"/>
      <c r="H132" s="267"/>
      <c r="I132" s="267"/>
      <c r="J132" s="267"/>
    </row>
    <row r="133" spans="1:10" ht="15" customHeight="1">
      <c r="A133" s="267"/>
      <c r="B133" s="267"/>
      <c r="C133" s="267"/>
      <c r="D133" s="267"/>
      <c r="E133" s="267"/>
      <c r="F133" s="267"/>
      <c r="G133" s="267"/>
      <c r="H133" s="267"/>
      <c r="I133" s="267"/>
      <c r="J133" s="267"/>
    </row>
    <row r="134" spans="1:10" ht="15" customHeight="1">
      <c r="A134" s="267"/>
      <c r="B134" s="267"/>
      <c r="C134" s="267"/>
      <c r="D134" s="267"/>
      <c r="E134" s="267"/>
      <c r="F134" s="267"/>
      <c r="G134" s="267"/>
      <c r="H134" s="267"/>
      <c r="I134" s="267"/>
      <c r="J134" s="267"/>
    </row>
    <row r="135" spans="1:10" ht="15" customHeight="1">
      <c r="A135" s="267"/>
      <c r="B135" s="267"/>
      <c r="C135" s="267"/>
      <c r="D135" s="267"/>
      <c r="E135" s="267"/>
      <c r="F135" s="267"/>
      <c r="G135" s="267"/>
      <c r="H135" s="267"/>
      <c r="I135" s="267"/>
      <c r="J135" s="267"/>
    </row>
    <row r="136" spans="1:10" ht="15" customHeight="1">
      <c r="A136" s="252"/>
      <c r="B136" s="253"/>
      <c r="C136" s="253"/>
      <c r="D136" s="253"/>
      <c r="E136" s="253"/>
      <c r="F136" s="253"/>
      <c r="G136" s="253"/>
      <c r="H136" s="253"/>
      <c r="I136" s="253"/>
      <c r="J136" s="254"/>
    </row>
    <row r="137" spans="1:10" ht="15" customHeight="1">
      <c r="A137" s="240" t="s">
        <v>122</v>
      </c>
      <c r="B137" s="241"/>
      <c r="C137" s="241"/>
      <c r="D137" s="241"/>
      <c r="E137" s="241"/>
      <c r="F137" s="241"/>
      <c r="G137" s="241"/>
      <c r="H137" s="241"/>
      <c r="I137" s="241"/>
      <c r="J137" s="242"/>
    </row>
    <row r="138" spans="1:10" ht="15" customHeight="1">
      <c r="A138" s="243" t="s">
        <v>140</v>
      </c>
      <c r="B138" s="244"/>
      <c r="C138" s="244"/>
      <c r="D138" s="244"/>
      <c r="E138" s="244"/>
      <c r="F138" s="244"/>
      <c r="G138" s="244"/>
      <c r="H138" s="244"/>
      <c r="I138" s="244"/>
      <c r="J138" s="245"/>
    </row>
    <row r="139" spans="1:10" ht="15" customHeight="1">
      <c r="A139" s="246"/>
      <c r="B139" s="247"/>
      <c r="C139" s="247"/>
      <c r="D139" s="247"/>
      <c r="E139" s="247"/>
      <c r="F139" s="247"/>
      <c r="G139" s="247"/>
      <c r="H139" s="247"/>
      <c r="I139" s="247"/>
      <c r="J139" s="248"/>
    </row>
    <row r="140" spans="1:10" ht="15" customHeight="1">
      <c r="A140" s="249"/>
      <c r="B140" s="250"/>
      <c r="C140" s="250"/>
      <c r="D140" s="250"/>
      <c r="E140" s="250"/>
      <c r="F140" s="250"/>
      <c r="G140" s="250"/>
      <c r="H140" s="250"/>
      <c r="I140" s="250"/>
      <c r="J140" s="251"/>
    </row>
    <row r="141" spans="1:10" ht="15" customHeight="1">
      <c r="A141" s="271" t="s">
        <v>87</v>
      </c>
      <c r="B141" s="271"/>
      <c r="C141" s="271"/>
      <c r="D141" s="271"/>
      <c r="E141" s="271"/>
      <c r="F141" s="271"/>
      <c r="G141" s="271"/>
      <c r="H141" s="271"/>
      <c r="I141" s="271"/>
      <c r="J141" s="271"/>
    </row>
    <row r="142" spans="1:10" ht="15" customHeight="1">
      <c r="A142" s="271"/>
      <c r="B142" s="271"/>
      <c r="C142" s="271"/>
      <c r="D142" s="271"/>
      <c r="E142" s="271"/>
      <c r="F142" s="271"/>
      <c r="G142" s="271"/>
      <c r="H142" s="271"/>
      <c r="I142" s="271"/>
      <c r="J142" s="271"/>
    </row>
    <row r="143" spans="1:10" ht="15" customHeight="1">
      <c r="A143" s="271" t="s">
        <v>88</v>
      </c>
      <c r="B143" s="271"/>
      <c r="C143" s="271"/>
      <c r="D143" s="271"/>
      <c r="E143" s="271"/>
      <c r="F143" s="271"/>
      <c r="G143" s="271"/>
      <c r="H143" s="271"/>
      <c r="I143" s="271"/>
      <c r="J143" s="271"/>
    </row>
    <row r="144" spans="1:10" ht="15" customHeight="1">
      <c r="A144" s="271" t="s">
        <v>89</v>
      </c>
      <c r="B144" s="271"/>
      <c r="C144" s="271"/>
      <c r="D144" s="271"/>
      <c r="E144" s="271"/>
      <c r="F144" s="271"/>
      <c r="G144" s="271"/>
      <c r="H144" s="271"/>
      <c r="I144" s="271"/>
      <c r="J144" s="271"/>
    </row>
    <row r="145" spans="1:10" ht="15" customHeight="1">
      <c r="A145" s="267" t="s">
        <v>243</v>
      </c>
      <c r="B145" s="267"/>
      <c r="C145" s="267"/>
      <c r="D145" s="267"/>
      <c r="E145" s="267"/>
      <c r="F145" s="267"/>
      <c r="G145" s="267"/>
      <c r="H145" s="267"/>
      <c r="I145" s="267"/>
      <c r="J145" s="267"/>
    </row>
    <row r="146" spans="1:10" ht="15" customHeight="1">
      <c r="A146" s="267"/>
      <c r="B146" s="267"/>
      <c r="C146" s="267"/>
      <c r="D146" s="267"/>
      <c r="E146" s="267"/>
      <c r="F146" s="267"/>
      <c r="G146" s="267"/>
      <c r="H146" s="267"/>
      <c r="I146" s="267"/>
      <c r="J146" s="267"/>
    </row>
    <row r="147" spans="1:10" ht="15" customHeight="1">
      <c r="A147" s="267"/>
      <c r="B147" s="267"/>
      <c r="C147" s="267"/>
      <c r="D147" s="267"/>
      <c r="E147" s="267"/>
      <c r="F147" s="267"/>
      <c r="G147" s="267"/>
      <c r="H147" s="267"/>
      <c r="I147" s="267"/>
      <c r="J147" s="267"/>
    </row>
    <row r="148" spans="1:10" ht="15" customHeight="1">
      <c r="A148" s="267"/>
      <c r="B148" s="267"/>
      <c r="C148" s="267"/>
      <c r="D148" s="267"/>
      <c r="E148" s="267"/>
      <c r="F148" s="267"/>
      <c r="G148" s="267"/>
      <c r="H148" s="267"/>
      <c r="I148" s="267"/>
      <c r="J148" s="267"/>
    </row>
    <row r="149" spans="1:10" ht="15" customHeight="1">
      <c r="A149" s="267"/>
      <c r="B149" s="267"/>
      <c r="C149" s="267"/>
      <c r="D149" s="267"/>
      <c r="E149" s="267"/>
      <c r="F149" s="267"/>
      <c r="G149" s="267"/>
      <c r="H149" s="267"/>
      <c r="I149" s="267"/>
      <c r="J149" s="267"/>
    </row>
    <row r="150" spans="1:10" ht="15" customHeight="1">
      <c r="A150" s="267"/>
      <c r="B150" s="267"/>
      <c r="C150" s="267"/>
      <c r="D150" s="267"/>
      <c r="E150" s="267"/>
      <c r="F150" s="267"/>
      <c r="G150" s="267"/>
      <c r="H150" s="267"/>
      <c r="I150" s="267"/>
      <c r="J150" s="267"/>
    </row>
    <row r="151" spans="1:10" ht="15" customHeight="1">
      <c r="A151" s="267"/>
      <c r="B151" s="267"/>
      <c r="C151" s="267"/>
      <c r="D151" s="267"/>
      <c r="E151" s="267"/>
      <c r="F151" s="267"/>
      <c r="G151" s="267"/>
      <c r="H151" s="267"/>
      <c r="I151" s="267"/>
      <c r="J151" s="267"/>
    </row>
    <row r="152" spans="1:10" ht="15" customHeight="1">
      <c r="A152" s="267"/>
      <c r="B152" s="267"/>
      <c r="C152" s="267"/>
      <c r="D152" s="267"/>
      <c r="E152" s="267"/>
      <c r="F152" s="267"/>
      <c r="G152" s="267"/>
      <c r="H152" s="267"/>
      <c r="I152" s="267"/>
      <c r="J152" s="267"/>
    </row>
    <row r="153" spans="1:10" ht="15" customHeight="1">
      <c r="A153" s="267"/>
      <c r="B153" s="267"/>
      <c r="C153" s="267"/>
      <c r="D153" s="267"/>
      <c r="E153" s="267"/>
      <c r="F153" s="267"/>
      <c r="G153" s="267"/>
      <c r="H153" s="267"/>
      <c r="I153" s="267"/>
      <c r="J153" s="267"/>
    </row>
    <row r="154" spans="1:10" ht="15" customHeight="1">
      <c r="A154" s="267"/>
      <c r="B154" s="267"/>
      <c r="C154" s="267"/>
      <c r="D154" s="267"/>
      <c r="E154" s="267"/>
      <c r="F154" s="267"/>
      <c r="G154" s="267"/>
      <c r="H154" s="267"/>
      <c r="I154" s="267"/>
      <c r="J154" s="267"/>
    </row>
    <row r="155" spans="1:10" ht="15" customHeight="1">
      <c r="A155" s="267"/>
      <c r="B155" s="267"/>
      <c r="C155" s="267"/>
      <c r="D155" s="267"/>
      <c r="E155" s="267"/>
      <c r="F155" s="267"/>
      <c r="G155" s="267"/>
      <c r="H155" s="267"/>
      <c r="I155" s="267"/>
      <c r="J155" s="267"/>
    </row>
    <row r="156" spans="1:10" ht="15" customHeight="1">
      <c r="A156" s="267"/>
      <c r="B156" s="267"/>
      <c r="C156" s="267"/>
      <c r="D156" s="267"/>
      <c r="E156" s="267"/>
      <c r="F156" s="267"/>
      <c r="G156" s="267"/>
      <c r="H156" s="267"/>
      <c r="I156" s="267"/>
      <c r="J156" s="267"/>
    </row>
    <row r="157" spans="1:10" ht="15" customHeight="1">
      <c r="A157" s="267"/>
      <c r="B157" s="267"/>
      <c r="C157" s="267"/>
      <c r="D157" s="267"/>
      <c r="E157" s="267"/>
      <c r="F157" s="267"/>
      <c r="G157" s="267"/>
      <c r="H157" s="267"/>
      <c r="I157" s="267"/>
      <c r="J157" s="267"/>
    </row>
    <row r="158" spans="1:10" ht="15" customHeight="1">
      <c r="A158" s="267"/>
      <c r="B158" s="267"/>
      <c r="C158" s="267"/>
      <c r="D158" s="267"/>
      <c r="E158" s="267"/>
      <c r="F158" s="267"/>
      <c r="G158" s="267"/>
      <c r="H158" s="267"/>
      <c r="I158" s="267"/>
      <c r="J158" s="267"/>
    </row>
    <row r="159" spans="1:10" ht="15" customHeight="1">
      <c r="A159" s="267"/>
      <c r="B159" s="267"/>
      <c r="C159" s="267"/>
      <c r="D159" s="267"/>
      <c r="E159" s="267"/>
      <c r="F159" s="267"/>
      <c r="G159" s="267"/>
      <c r="H159" s="267"/>
      <c r="I159" s="267"/>
      <c r="J159" s="267"/>
    </row>
    <row r="160" spans="1:10" ht="15" customHeight="1">
      <c r="A160" s="267"/>
      <c r="B160" s="267"/>
      <c r="C160" s="267"/>
      <c r="D160" s="267"/>
      <c r="E160" s="267"/>
      <c r="F160" s="267"/>
      <c r="G160" s="267"/>
      <c r="H160" s="267"/>
      <c r="I160" s="267"/>
      <c r="J160" s="267"/>
    </row>
    <row r="161" spans="1:10" ht="15" customHeight="1">
      <c r="A161" s="267"/>
      <c r="B161" s="267"/>
      <c r="C161" s="267"/>
      <c r="D161" s="267"/>
      <c r="E161" s="267"/>
      <c r="F161" s="267"/>
      <c r="G161" s="267"/>
      <c r="H161" s="267"/>
      <c r="I161" s="267"/>
      <c r="J161" s="267"/>
    </row>
    <row r="162" spans="1:10" ht="15" customHeight="1">
      <c r="A162" s="267"/>
      <c r="B162" s="267"/>
      <c r="C162" s="267"/>
      <c r="D162" s="267"/>
      <c r="E162" s="267"/>
      <c r="F162" s="267"/>
      <c r="G162" s="267"/>
      <c r="H162" s="267"/>
      <c r="I162" s="267"/>
      <c r="J162" s="267"/>
    </row>
    <row r="163" spans="1:10" ht="15" customHeight="1">
      <c r="A163" s="267"/>
      <c r="B163" s="267"/>
      <c r="C163" s="267"/>
      <c r="D163" s="267"/>
      <c r="E163" s="267"/>
      <c r="F163" s="267"/>
      <c r="G163" s="267"/>
      <c r="H163" s="267"/>
      <c r="I163" s="267"/>
      <c r="J163" s="267"/>
    </row>
    <row r="164" spans="1:10" ht="15" customHeight="1">
      <c r="A164" s="267"/>
      <c r="B164" s="267"/>
      <c r="C164" s="267"/>
      <c r="D164" s="267"/>
      <c r="E164" s="267"/>
      <c r="F164" s="267"/>
      <c r="G164" s="267"/>
      <c r="H164" s="267"/>
      <c r="I164" s="267"/>
      <c r="J164" s="267"/>
    </row>
    <row r="165" spans="1:10" ht="15" customHeight="1">
      <c r="A165" s="267"/>
      <c r="B165" s="267"/>
      <c r="C165" s="267"/>
      <c r="D165" s="267"/>
      <c r="E165" s="267"/>
      <c r="F165" s="267"/>
      <c r="G165" s="267"/>
      <c r="H165" s="267"/>
      <c r="I165" s="267"/>
      <c r="J165" s="267"/>
    </row>
    <row r="166" spans="1:10" ht="15" customHeight="1">
      <c r="A166" s="267"/>
      <c r="B166" s="267"/>
      <c r="C166" s="267"/>
      <c r="D166" s="267"/>
      <c r="E166" s="267"/>
      <c r="F166" s="267"/>
      <c r="G166" s="267"/>
      <c r="H166" s="267"/>
      <c r="I166" s="267"/>
      <c r="J166" s="267"/>
    </row>
    <row r="167" spans="1:10" ht="15" customHeight="1">
      <c r="A167" s="267"/>
      <c r="B167" s="267"/>
      <c r="C167" s="267"/>
      <c r="D167" s="267"/>
      <c r="E167" s="267"/>
      <c r="F167" s="267"/>
      <c r="G167" s="267"/>
      <c r="H167" s="267"/>
      <c r="I167" s="267"/>
      <c r="J167" s="267"/>
    </row>
    <row r="168" spans="1:10" ht="15" customHeight="1">
      <c r="A168" s="267"/>
      <c r="B168" s="267"/>
      <c r="C168" s="267"/>
      <c r="D168" s="267"/>
      <c r="E168" s="267"/>
      <c r="F168" s="267"/>
      <c r="G168" s="267"/>
      <c r="H168" s="267"/>
      <c r="I168" s="267"/>
      <c r="J168" s="267"/>
    </row>
    <row r="169" spans="1:10" ht="15" customHeight="1">
      <c r="A169" s="267"/>
      <c r="B169" s="267"/>
      <c r="C169" s="267"/>
      <c r="D169" s="267"/>
      <c r="E169" s="267"/>
      <c r="F169" s="267"/>
      <c r="G169" s="267"/>
      <c r="H169" s="267"/>
      <c r="I169" s="267"/>
      <c r="J169" s="267"/>
    </row>
    <row r="170" spans="1:10" ht="15" customHeight="1">
      <c r="A170" s="267"/>
      <c r="B170" s="267"/>
      <c r="C170" s="267"/>
      <c r="D170" s="267"/>
      <c r="E170" s="267"/>
      <c r="F170" s="267"/>
      <c r="G170" s="267"/>
      <c r="H170" s="267"/>
      <c r="I170" s="267"/>
      <c r="J170" s="267"/>
    </row>
    <row r="171" spans="1:10" ht="15" customHeight="1">
      <c r="A171" s="252"/>
      <c r="B171" s="253"/>
      <c r="C171" s="253"/>
      <c r="D171" s="253"/>
      <c r="E171" s="253"/>
      <c r="F171" s="253"/>
      <c r="G171" s="253"/>
      <c r="H171" s="253"/>
      <c r="I171" s="253"/>
      <c r="J171" s="254"/>
    </row>
    <row r="172" spans="1:10" ht="15" customHeight="1">
      <c r="A172" s="240" t="s">
        <v>239</v>
      </c>
      <c r="B172" s="241"/>
      <c r="C172" s="241"/>
      <c r="D172" s="241"/>
      <c r="E172" s="241"/>
      <c r="F172" s="241"/>
      <c r="G172" s="241"/>
      <c r="H172" s="241"/>
      <c r="I172" s="241"/>
      <c r="J172" s="242"/>
    </row>
    <row r="173" spans="1:10" ht="15" customHeight="1">
      <c r="A173" s="243" t="s">
        <v>160</v>
      </c>
      <c r="B173" s="244"/>
      <c r="C173" s="244"/>
      <c r="D173" s="244"/>
      <c r="E173" s="244"/>
      <c r="F173" s="244"/>
      <c r="G173" s="244"/>
      <c r="H173" s="244"/>
      <c r="I173" s="244"/>
      <c r="J173" s="245"/>
    </row>
    <row r="174" spans="1:10" ht="15" customHeight="1">
      <c r="A174" s="246"/>
      <c r="B174" s="247"/>
      <c r="C174" s="247"/>
      <c r="D174" s="247"/>
      <c r="E174" s="247"/>
      <c r="F174" s="247"/>
      <c r="G174" s="247"/>
      <c r="H174" s="247"/>
      <c r="I174" s="247"/>
      <c r="J174" s="248"/>
    </row>
    <row r="175" spans="1:10" ht="15" customHeight="1">
      <c r="A175" s="246"/>
      <c r="B175" s="247"/>
      <c r="C175" s="247"/>
      <c r="D175" s="247"/>
      <c r="E175" s="247"/>
      <c r="F175" s="247"/>
      <c r="G175" s="247"/>
      <c r="H175" s="247"/>
      <c r="I175" s="247"/>
      <c r="J175" s="248"/>
    </row>
    <row r="176" spans="1:10" ht="15" customHeight="1">
      <c r="A176" s="246"/>
      <c r="B176" s="247"/>
      <c r="C176" s="247"/>
      <c r="D176" s="247"/>
      <c r="E176" s="247"/>
      <c r="F176" s="247"/>
      <c r="G176" s="247"/>
      <c r="H176" s="247"/>
      <c r="I176" s="247"/>
      <c r="J176" s="248"/>
    </row>
    <row r="177" spans="1:10" ht="15" customHeight="1">
      <c r="A177" s="249"/>
      <c r="B177" s="250"/>
      <c r="C177" s="250"/>
      <c r="D177" s="250"/>
      <c r="E177" s="250"/>
      <c r="F177" s="250"/>
      <c r="G177" s="250"/>
      <c r="H177" s="250"/>
      <c r="I177" s="250"/>
      <c r="J177" s="251"/>
    </row>
    <row r="178" spans="1:10" ht="15" customHeight="1">
      <c r="A178" s="267" t="s">
        <v>244</v>
      </c>
      <c r="B178" s="267"/>
      <c r="C178" s="267"/>
      <c r="D178" s="267"/>
      <c r="E178" s="267"/>
      <c r="F178" s="267"/>
      <c r="G178" s="267"/>
      <c r="H178" s="267"/>
      <c r="I178" s="267"/>
      <c r="J178" s="267"/>
    </row>
    <row r="179" spans="1:10" ht="15" customHeight="1">
      <c r="A179" s="267"/>
      <c r="B179" s="267"/>
      <c r="C179" s="267"/>
      <c r="D179" s="267"/>
      <c r="E179" s="267"/>
      <c r="F179" s="267"/>
      <c r="G179" s="267"/>
      <c r="H179" s="267"/>
      <c r="I179" s="267"/>
      <c r="J179" s="267"/>
    </row>
    <row r="180" spans="1:10" ht="15" customHeight="1">
      <c r="A180" s="267"/>
      <c r="B180" s="267"/>
      <c r="C180" s="267"/>
      <c r="D180" s="267"/>
      <c r="E180" s="267"/>
      <c r="F180" s="267"/>
      <c r="G180" s="267"/>
      <c r="H180" s="267"/>
      <c r="I180" s="267"/>
      <c r="J180" s="267"/>
    </row>
    <row r="181" spans="1:10" ht="15" customHeight="1">
      <c r="A181" s="267"/>
      <c r="B181" s="267"/>
      <c r="C181" s="267"/>
      <c r="D181" s="267"/>
      <c r="E181" s="267"/>
      <c r="F181" s="267"/>
      <c r="G181" s="267"/>
      <c r="H181" s="267"/>
      <c r="I181" s="267"/>
      <c r="J181" s="267"/>
    </row>
    <row r="182" spans="1:10" ht="15" customHeight="1">
      <c r="A182" s="267"/>
      <c r="B182" s="267"/>
      <c r="C182" s="267"/>
      <c r="D182" s="267"/>
      <c r="E182" s="267"/>
      <c r="F182" s="267"/>
      <c r="G182" s="267"/>
      <c r="H182" s="267"/>
      <c r="I182" s="267"/>
      <c r="J182" s="267"/>
    </row>
    <row r="183" spans="1:10" ht="15" customHeight="1">
      <c r="A183" s="267"/>
      <c r="B183" s="267"/>
      <c r="C183" s="267"/>
      <c r="D183" s="267"/>
      <c r="E183" s="267"/>
      <c r="F183" s="267"/>
      <c r="G183" s="267"/>
      <c r="H183" s="267"/>
      <c r="I183" s="267"/>
      <c r="J183" s="267"/>
    </row>
    <row r="184" spans="1:10" ht="15" customHeight="1">
      <c r="A184" s="267"/>
      <c r="B184" s="267"/>
      <c r="C184" s="267"/>
      <c r="D184" s="267"/>
      <c r="E184" s="267"/>
      <c r="F184" s="267"/>
      <c r="G184" s="267"/>
      <c r="H184" s="267"/>
      <c r="I184" s="267"/>
      <c r="J184" s="267"/>
    </row>
    <row r="185" spans="1:10" ht="15" customHeight="1">
      <c r="A185" s="267"/>
      <c r="B185" s="267"/>
      <c r="C185" s="267"/>
      <c r="D185" s="267"/>
      <c r="E185" s="267"/>
      <c r="F185" s="267"/>
      <c r="G185" s="267"/>
      <c r="H185" s="267"/>
      <c r="I185" s="267"/>
      <c r="J185" s="267"/>
    </row>
    <row r="186" spans="1:10" ht="15" customHeight="1">
      <c r="A186" s="267"/>
      <c r="B186" s="267"/>
      <c r="C186" s="267"/>
      <c r="D186" s="267"/>
      <c r="E186" s="267"/>
      <c r="F186" s="267"/>
      <c r="G186" s="267"/>
      <c r="H186" s="267"/>
      <c r="I186" s="267"/>
      <c r="J186" s="267"/>
    </row>
    <row r="187" spans="1:10" ht="15" customHeight="1">
      <c r="A187" s="267"/>
      <c r="B187" s="267"/>
      <c r="C187" s="267"/>
      <c r="D187" s="267"/>
      <c r="E187" s="267"/>
      <c r="F187" s="267"/>
      <c r="G187" s="267"/>
      <c r="H187" s="267"/>
      <c r="I187" s="267"/>
      <c r="J187" s="267"/>
    </row>
    <row r="188" spans="1:10" ht="15" customHeight="1">
      <c r="A188" s="267"/>
      <c r="B188" s="267"/>
      <c r="C188" s="267"/>
      <c r="D188" s="267"/>
      <c r="E188" s="267"/>
      <c r="F188" s="267"/>
      <c r="G188" s="267"/>
      <c r="H188" s="267"/>
      <c r="I188" s="267"/>
      <c r="J188" s="267"/>
    </row>
    <row r="189" spans="1:10" ht="15" customHeight="1">
      <c r="A189" s="267"/>
      <c r="B189" s="267"/>
      <c r="C189" s="267"/>
      <c r="D189" s="267"/>
      <c r="E189" s="267"/>
      <c r="F189" s="267"/>
      <c r="G189" s="267"/>
      <c r="H189" s="267"/>
      <c r="I189" s="267"/>
      <c r="J189" s="267"/>
    </row>
    <row r="190" spans="1:10" ht="15" customHeight="1">
      <c r="A190" s="267"/>
      <c r="B190" s="267"/>
      <c r="C190" s="267"/>
      <c r="D190" s="267"/>
      <c r="E190" s="267"/>
      <c r="F190" s="267"/>
      <c r="G190" s="267"/>
      <c r="H190" s="267"/>
      <c r="I190" s="267"/>
      <c r="J190" s="267"/>
    </row>
    <row r="191" spans="1:10" ht="15" customHeight="1">
      <c r="A191" s="267"/>
      <c r="B191" s="267"/>
      <c r="C191" s="267"/>
      <c r="D191" s="267"/>
      <c r="E191" s="267"/>
      <c r="F191" s="267"/>
      <c r="G191" s="267"/>
      <c r="H191" s="267"/>
      <c r="I191" s="267"/>
      <c r="J191" s="267"/>
    </row>
    <row r="192" spans="1:10" ht="15" customHeight="1">
      <c r="A192" s="267"/>
      <c r="B192" s="267"/>
      <c r="C192" s="267"/>
      <c r="D192" s="267"/>
      <c r="E192" s="267"/>
      <c r="F192" s="267"/>
      <c r="G192" s="267"/>
      <c r="H192" s="267"/>
      <c r="I192" s="267"/>
      <c r="J192" s="267"/>
    </row>
    <row r="193" spans="1:10" ht="15" customHeight="1">
      <c r="A193" s="267"/>
      <c r="B193" s="267"/>
      <c r="C193" s="267"/>
      <c r="D193" s="267"/>
      <c r="E193" s="267"/>
      <c r="F193" s="267"/>
      <c r="G193" s="267"/>
      <c r="H193" s="267"/>
      <c r="I193" s="267"/>
      <c r="J193" s="267"/>
    </row>
    <row r="194" spans="1:10" ht="15" customHeight="1">
      <c r="A194" s="267"/>
      <c r="B194" s="267"/>
      <c r="C194" s="267"/>
      <c r="D194" s="267"/>
      <c r="E194" s="267"/>
      <c r="F194" s="267"/>
      <c r="G194" s="267"/>
      <c r="H194" s="267"/>
      <c r="I194" s="267"/>
      <c r="J194" s="267"/>
    </row>
    <row r="195" spans="1:10" ht="15" customHeight="1">
      <c r="A195" s="267"/>
      <c r="B195" s="267"/>
      <c r="C195" s="267"/>
      <c r="D195" s="267"/>
      <c r="E195" s="267"/>
      <c r="F195" s="267"/>
      <c r="G195" s="267"/>
      <c r="H195" s="267"/>
      <c r="I195" s="267"/>
      <c r="J195" s="267"/>
    </row>
    <row r="196" spans="1:10" ht="15" customHeight="1">
      <c r="A196" s="267"/>
      <c r="B196" s="267"/>
      <c r="C196" s="267"/>
      <c r="D196" s="267"/>
      <c r="E196" s="267"/>
      <c r="F196" s="267"/>
      <c r="G196" s="267"/>
      <c r="H196" s="267"/>
      <c r="I196" s="267"/>
      <c r="J196" s="267"/>
    </row>
    <row r="197" spans="1:10" ht="15" customHeight="1">
      <c r="A197" s="267"/>
      <c r="B197" s="267"/>
      <c r="C197" s="267"/>
      <c r="D197" s="267"/>
      <c r="E197" s="267"/>
      <c r="F197" s="267"/>
      <c r="G197" s="267"/>
      <c r="H197" s="267"/>
      <c r="I197" s="267"/>
      <c r="J197" s="267"/>
    </row>
    <row r="198" spans="1:10" ht="15" customHeight="1">
      <c r="A198" s="267"/>
      <c r="B198" s="267"/>
      <c r="C198" s="267"/>
      <c r="D198" s="267"/>
      <c r="E198" s="267"/>
      <c r="F198" s="267"/>
      <c r="G198" s="267"/>
      <c r="H198" s="267"/>
      <c r="I198" s="267"/>
      <c r="J198" s="267"/>
    </row>
    <row r="199" spans="1:10" ht="15" customHeight="1">
      <c r="A199" s="267"/>
      <c r="B199" s="267"/>
      <c r="C199" s="267"/>
      <c r="D199" s="267"/>
      <c r="E199" s="267"/>
      <c r="F199" s="267"/>
      <c r="G199" s="267"/>
      <c r="H199" s="267"/>
      <c r="I199" s="267"/>
      <c r="J199" s="267"/>
    </row>
  </sheetData>
  <mergeCells count="32">
    <mergeCell ref="A178:J199"/>
    <mergeCell ref="A172:J172"/>
    <mergeCell ref="A173:J177"/>
    <mergeCell ref="A51:J65"/>
    <mergeCell ref="A66:J69"/>
    <mergeCell ref="A87:J100"/>
    <mergeCell ref="A101:J103"/>
    <mergeCell ref="A136:J136"/>
    <mergeCell ref="A171:J171"/>
    <mergeCell ref="A84:J86"/>
    <mergeCell ref="A144:J144"/>
    <mergeCell ref="A145:J170"/>
    <mergeCell ref="A104:J117"/>
    <mergeCell ref="A141:J142"/>
    <mergeCell ref="A122:J135"/>
    <mergeCell ref="A143:J143"/>
    <mergeCell ref="A1:J2"/>
    <mergeCell ref="A3:J7"/>
    <mergeCell ref="A10:J11"/>
    <mergeCell ref="A138:J140"/>
    <mergeCell ref="A9:J9"/>
    <mergeCell ref="A8:J8"/>
    <mergeCell ref="A36:J36"/>
    <mergeCell ref="A44:J44"/>
    <mergeCell ref="A118:J121"/>
    <mergeCell ref="A37:J37"/>
    <mergeCell ref="A38:J43"/>
    <mergeCell ref="A12:J35"/>
    <mergeCell ref="A45:J45"/>
    <mergeCell ref="A137:J137"/>
    <mergeCell ref="A46:J50"/>
    <mergeCell ref="A70:J83"/>
  </mergeCells>
  <phoneticPr fontId="16"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Y41"/>
  <sheetViews>
    <sheetView topLeftCell="A2" zoomScaleNormal="100" workbookViewId="0">
      <selection activeCell="F12" sqref="F12:J12"/>
    </sheetView>
  </sheetViews>
  <sheetFormatPr defaultColWidth="0" defaultRowHeight="12.75" zeroHeight="1"/>
  <cols>
    <col min="1" max="10" width="15.7109375" style="93" customWidth="1"/>
    <col min="11" max="51" width="4.7109375" style="93" hidden="1" customWidth="1"/>
    <col min="52" max="16384" width="9.140625" style="93" hidden="1"/>
  </cols>
  <sheetData>
    <row r="1" spans="1:10" ht="69" customHeight="1" thickBot="1">
      <c r="A1" s="275"/>
      <c r="B1" s="275"/>
      <c r="C1" s="275"/>
      <c r="D1" s="275"/>
      <c r="E1" s="275"/>
      <c r="F1" s="275"/>
      <c r="G1" s="275"/>
      <c r="H1" s="275"/>
      <c r="I1" s="275"/>
      <c r="J1" s="275"/>
    </row>
    <row r="2" spans="1:10" ht="13.5" thickBot="1">
      <c r="A2" s="276"/>
      <c r="B2" s="276"/>
      <c r="C2" s="276"/>
      <c r="D2" s="276"/>
      <c r="E2" s="276"/>
      <c r="F2" s="276"/>
      <c r="G2" s="276"/>
      <c r="H2" s="276"/>
      <c r="I2" s="276"/>
      <c r="J2" s="276"/>
    </row>
    <row r="3" spans="1:10" ht="13.5" thickTop="1">
      <c r="A3" s="277" t="s">
        <v>285</v>
      </c>
      <c r="B3" s="278"/>
      <c r="C3" s="278"/>
      <c r="D3" s="278"/>
      <c r="E3" s="278"/>
      <c r="F3" s="278"/>
      <c r="G3" s="278"/>
      <c r="H3" s="278"/>
      <c r="I3" s="278"/>
      <c r="J3" s="279"/>
    </row>
    <row r="4" spans="1:10" ht="13.5" thickBot="1">
      <c r="A4" s="280"/>
      <c r="B4" s="281"/>
      <c r="C4" s="281"/>
      <c r="D4" s="281"/>
      <c r="E4" s="281"/>
      <c r="F4" s="281"/>
      <c r="G4" s="281"/>
      <c r="H4" s="281"/>
      <c r="I4" s="281"/>
      <c r="J4" s="282"/>
    </row>
    <row r="5" spans="1:10" ht="13.5" thickTop="1">
      <c r="A5" s="283" t="s">
        <v>255</v>
      </c>
      <c r="B5" s="284"/>
      <c r="C5" s="284"/>
      <c r="D5" s="284"/>
      <c r="E5" s="285"/>
      <c r="F5" s="283" t="s">
        <v>256</v>
      </c>
      <c r="G5" s="284"/>
      <c r="H5" s="284"/>
      <c r="I5" s="284"/>
      <c r="J5" s="285"/>
    </row>
    <row r="6" spans="1:10" ht="25.5" customHeight="1">
      <c r="A6" s="272" t="s">
        <v>198</v>
      </c>
      <c r="B6" s="273"/>
      <c r="C6" s="273"/>
      <c r="D6" s="273"/>
      <c r="E6" s="274"/>
      <c r="F6" s="272" t="s">
        <v>423</v>
      </c>
      <c r="G6" s="273"/>
      <c r="H6" s="273"/>
      <c r="I6" s="273"/>
      <c r="J6" s="274"/>
    </row>
    <row r="7" spans="1:10">
      <c r="A7" s="286" t="s">
        <v>257</v>
      </c>
      <c r="B7" s="287"/>
      <c r="C7" s="287"/>
      <c r="D7" s="287"/>
      <c r="E7" s="288"/>
      <c r="F7" s="286" t="s">
        <v>258</v>
      </c>
      <c r="G7" s="287"/>
      <c r="H7" s="287"/>
      <c r="I7" s="287"/>
      <c r="J7" s="288"/>
    </row>
    <row r="8" spans="1:10" ht="24.75" customHeight="1">
      <c r="A8" s="272" t="s">
        <v>406</v>
      </c>
      <c r="B8" s="273"/>
      <c r="C8" s="273"/>
      <c r="D8" s="273"/>
      <c r="E8" s="274"/>
      <c r="F8" s="289" t="s">
        <v>423</v>
      </c>
      <c r="G8" s="273"/>
      <c r="H8" s="273"/>
      <c r="I8" s="273"/>
      <c r="J8" s="274"/>
    </row>
    <row r="9" spans="1:10">
      <c r="A9" s="286" t="s">
        <v>57</v>
      </c>
      <c r="B9" s="287"/>
      <c r="C9" s="287"/>
      <c r="D9" s="287"/>
      <c r="E9" s="288"/>
      <c r="F9" s="286" t="s">
        <v>259</v>
      </c>
      <c r="G9" s="287"/>
      <c r="H9" s="287"/>
      <c r="I9" s="287"/>
      <c r="J9" s="288"/>
    </row>
    <row r="10" spans="1:10" ht="24.75" customHeight="1" thickBot="1">
      <c r="A10" s="290" t="s">
        <v>407</v>
      </c>
      <c r="B10" s="291"/>
      <c r="C10" s="291"/>
      <c r="D10" s="291"/>
      <c r="E10" s="292"/>
      <c r="F10" s="293" t="s">
        <v>423</v>
      </c>
      <c r="G10" s="294"/>
      <c r="H10" s="294"/>
      <c r="I10" s="294"/>
      <c r="J10" s="295"/>
    </row>
    <row r="11" spans="1:10" ht="13.5" thickTop="1">
      <c r="A11" s="283" t="s">
        <v>286</v>
      </c>
      <c r="B11" s="284"/>
      <c r="C11" s="284"/>
      <c r="D11" s="284"/>
      <c r="E11" s="285"/>
      <c r="F11" s="296" t="s">
        <v>290</v>
      </c>
      <c r="G11" s="284"/>
      <c r="H11" s="284"/>
      <c r="I11" s="284"/>
      <c r="J11" s="285"/>
    </row>
    <row r="12" spans="1:10" ht="25.5" customHeight="1">
      <c r="A12" s="272" t="s">
        <v>408</v>
      </c>
      <c r="B12" s="273"/>
      <c r="C12" s="273"/>
      <c r="D12" s="273"/>
      <c r="E12" s="274"/>
      <c r="F12" s="297" t="s">
        <v>439</v>
      </c>
      <c r="G12" s="273"/>
      <c r="H12" s="273"/>
      <c r="I12" s="273"/>
      <c r="J12" s="274"/>
    </row>
    <row r="13" spans="1:10">
      <c r="A13" s="286" t="s">
        <v>287</v>
      </c>
      <c r="B13" s="287"/>
      <c r="C13" s="287"/>
      <c r="D13" s="287"/>
      <c r="E13" s="288"/>
      <c r="F13" s="298" t="s">
        <v>291</v>
      </c>
      <c r="G13" s="287"/>
      <c r="H13" s="287"/>
      <c r="I13" s="287"/>
      <c r="J13" s="288"/>
    </row>
    <row r="14" spans="1:10" ht="24.75" customHeight="1">
      <c r="A14" s="272" t="s">
        <v>409</v>
      </c>
      <c r="B14" s="273"/>
      <c r="C14" s="273"/>
      <c r="D14" s="273"/>
      <c r="E14" s="274"/>
      <c r="F14" s="297" t="s">
        <v>440</v>
      </c>
      <c r="G14" s="273"/>
      <c r="H14" s="273"/>
      <c r="I14" s="273"/>
      <c r="J14" s="274"/>
    </row>
    <row r="15" spans="1:10">
      <c r="A15" s="286" t="s">
        <v>288</v>
      </c>
      <c r="B15" s="287"/>
      <c r="C15" s="287"/>
      <c r="D15" s="287"/>
      <c r="E15" s="288"/>
      <c r="F15" s="298" t="s">
        <v>292</v>
      </c>
      <c r="G15" s="287"/>
      <c r="H15" s="287"/>
      <c r="I15" s="287"/>
      <c r="J15" s="288"/>
    </row>
    <row r="16" spans="1:10" ht="24" customHeight="1">
      <c r="A16" s="289" t="s">
        <v>410</v>
      </c>
      <c r="B16" s="273"/>
      <c r="C16" s="273"/>
      <c r="D16" s="273"/>
      <c r="E16" s="274"/>
      <c r="F16" s="299" t="s">
        <v>441</v>
      </c>
      <c r="G16" s="273"/>
      <c r="H16" s="273"/>
      <c r="I16" s="273"/>
      <c r="J16" s="274"/>
    </row>
    <row r="17" spans="1:10">
      <c r="A17" s="300" t="s">
        <v>289</v>
      </c>
      <c r="B17" s="301"/>
      <c r="C17" s="301"/>
      <c r="D17" s="301"/>
      <c r="E17" s="302"/>
      <c r="F17" s="303" t="s">
        <v>293</v>
      </c>
      <c r="G17" s="301"/>
      <c r="H17" s="301"/>
      <c r="I17" s="301"/>
      <c r="J17" s="302"/>
    </row>
    <row r="18" spans="1:10" ht="27" customHeight="1" thickBot="1">
      <c r="A18" s="293" t="s">
        <v>411</v>
      </c>
      <c r="B18" s="294"/>
      <c r="C18" s="294"/>
      <c r="D18" s="294"/>
      <c r="E18" s="295"/>
      <c r="F18" s="304" t="s">
        <v>442</v>
      </c>
      <c r="G18" s="294"/>
      <c r="H18" s="294"/>
      <c r="I18" s="294"/>
      <c r="J18" s="295"/>
    </row>
    <row r="19" spans="1:10" ht="13.5" thickTop="1">
      <c r="A19" s="314" t="s">
        <v>265</v>
      </c>
      <c r="B19" s="315"/>
      <c r="C19" s="315"/>
      <c r="D19" s="315"/>
      <c r="E19" s="315"/>
      <c r="F19" s="315"/>
      <c r="G19" s="315"/>
      <c r="H19" s="315"/>
      <c r="I19" s="315"/>
      <c r="J19" s="316"/>
    </row>
    <row r="20" spans="1:10">
      <c r="A20" s="317"/>
      <c r="B20" s="318"/>
      <c r="C20" s="318"/>
      <c r="D20" s="318"/>
      <c r="E20" s="318"/>
      <c r="F20" s="318"/>
      <c r="G20" s="318"/>
      <c r="H20" s="318"/>
      <c r="I20" s="318"/>
      <c r="J20" s="319"/>
    </row>
    <row r="21" spans="1:10">
      <c r="A21" s="305" t="s">
        <v>264</v>
      </c>
      <c r="B21" s="306"/>
      <c r="C21" s="306"/>
      <c r="D21" s="306"/>
      <c r="E21" s="306"/>
      <c r="F21" s="306"/>
      <c r="G21" s="306"/>
      <c r="H21" s="306"/>
      <c r="I21" s="306"/>
      <c r="J21" s="307"/>
    </row>
    <row r="22" spans="1:10">
      <c r="A22" s="308"/>
      <c r="B22" s="309"/>
      <c r="C22" s="309"/>
      <c r="D22" s="309"/>
      <c r="E22" s="309"/>
      <c r="F22" s="309"/>
      <c r="G22" s="309"/>
      <c r="H22" s="309"/>
      <c r="I22" s="309"/>
      <c r="J22" s="310"/>
    </row>
    <row r="23" spans="1:10">
      <c r="A23" s="308"/>
      <c r="B23" s="309"/>
      <c r="C23" s="309"/>
      <c r="D23" s="309"/>
      <c r="E23" s="309"/>
      <c r="F23" s="309"/>
      <c r="G23" s="309"/>
      <c r="H23" s="309"/>
      <c r="I23" s="309"/>
      <c r="J23" s="310"/>
    </row>
    <row r="24" spans="1:10">
      <c r="A24" s="311"/>
      <c r="B24" s="312"/>
      <c r="C24" s="312"/>
      <c r="D24" s="312"/>
      <c r="E24" s="312"/>
      <c r="F24" s="312"/>
      <c r="G24" s="312"/>
      <c r="H24" s="312"/>
      <c r="I24" s="312"/>
      <c r="J24" s="313"/>
    </row>
    <row r="25" spans="1:10">
      <c r="A25" s="300" t="s">
        <v>294</v>
      </c>
      <c r="B25" s="301"/>
      <c r="C25" s="301"/>
      <c r="D25" s="301"/>
      <c r="E25" s="301"/>
      <c r="F25" s="320" t="s">
        <v>296</v>
      </c>
      <c r="G25" s="301"/>
      <c r="H25" s="301"/>
      <c r="I25" s="301"/>
      <c r="J25" s="302"/>
    </row>
    <row r="26" spans="1:10" ht="25.5" customHeight="1">
      <c r="A26" s="272" t="s">
        <v>412</v>
      </c>
      <c r="B26" s="273"/>
      <c r="C26" s="273"/>
      <c r="D26" s="273"/>
      <c r="E26" s="273"/>
      <c r="F26" s="321"/>
      <c r="G26" s="322"/>
      <c r="H26" s="322"/>
      <c r="I26" s="322"/>
      <c r="J26" s="323"/>
    </row>
    <row r="27" spans="1:10">
      <c r="A27" s="286" t="s">
        <v>295</v>
      </c>
      <c r="B27" s="287"/>
      <c r="C27" s="287"/>
      <c r="D27" s="287"/>
      <c r="E27" s="287"/>
      <c r="F27" s="320" t="s">
        <v>260</v>
      </c>
      <c r="G27" s="301"/>
      <c r="H27" s="301"/>
      <c r="I27" s="301"/>
      <c r="J27" s="302"/>
    </row>
    <row r="28" spans="1:10" ht="27.75" customHeight="1" thickBot="1">
      <c r="A28" s="293" t="s">
        <v>413</v>
      </c>
      <c r="B28" s="294"/>
      <c r="C28" s="294"/>
      <c r="D28" s="294"/>
      <c r="E28" s="294"/>
      <c r="F28" s="326"/>
      <c r="G28" s="327"/>
      <c r="H28" s="327"/>
      <c r="I28" s="327"/>
      <c r="J28" s="328"/>
    </row>
    <row r="29" spans="1:10" ht="13.5" thickTop="1">
      <c r="A29" s="314"/>
      <c r="B29" s="315"/>
      <c r="C29" s="315"/>
      <c r="D29" s="315"/>
      <c r="E29" s="315"/>
      <c r="F29" s="315"/>
      <c r="G29" s="315"/>
      <c r="H29" s="315"/>
      <c r="I29" s="315"/>
      <c r="J29" s="316"/>
    </row>
    <row r="30" spans="1:10" ht="13.5" thickBot="1">
      <c r="A30" s="317"/>
      <c r="B30" s="318"/>
      <c r="C30" s="318"/>
      <c r="D30" s="318"/>
      <c r="E30" s="318"/>
      <c r="F30" s="318"/>
      <c r="G30" s="318"/>
      <c r="H30" s="318"/>
      <c r="I30" s="318"/>
      <c r="J30" s="319"/>
    </row>
    <row r="31" spans="1:10" ht="13.5" thickTop="1">
      <c r="A31" s="329" t="s">
        <v>261</v>
      </c>
      <c r="B31" s="330"/>
      <c r="C31" s="330"/>
      <c r="D31" s="330"/>
      <c r="E31" s="330"/>
      <c r="F31" s="330"/>
      <c r="G31" s="330"/>
      <c r="H31" s="330"/>
      <c r="I31" s="330"/>
      <c r="J31" s="331"/>
    </row>
    <row r="32" spans="1:10">
      <c r="A32" s="332"/>
      <c r="B32" s="333"/>
      <c r="C32" s="333"/>
      <c r="D32" s="333"/>
      <c r="E32" s="333"/>
      <c r="F32" s="333"/>
      <c r="G32" s="333"/>
      <c r="H32" s="333"/>
      <c r="I32" s="333"/>
      <c r="J32" s="334"/>
    </row>
    <row r="33" spans="1:10" ht="13.5" thickBot="1">
      <c r="A33" s="335"/>
      <c r="B33" s="336"/>
      <c r="C33" s="336"/>
      <c r="D33" s="336"/>
      <c r="E33" s="336"/>
      <c r="F33" s="336"/>
      <c r="G33" s="336"/>
      <c r="H33" s="336"/>
      <c r="I33" s="336"/>
      <c r="J33" s="337"/>
    </row>
    <row r="34" spans="1:10" ht="14.25" thickTop="1" thickBot="1">
      <c r="A34" s="94"/>
      <c r="B34" s="95"/>
      <c r="C34" s="95"/>
      <c r="D34" s="95"/>
      <c r="E34" s="95"/>
      <c r="F34" s="95"/>
      <c r="G34" s="95"/>
      <c r="H34" s="95"/>
      <c r="I34" s="95"/>
      <c r="J34" s="96"/>
    </row>
    <row r="35" spans="1:10" ht="13.5" thickTop="1">
      <c r="A35" s="314" t="s">
        <v>262</v>
      </c>
      <c r="B35" s="315"/>
      <c r="C35" s="315"/>
      <c r="D35" s="315"/>
      <c r="E35" s="315"/>
      <c r="F35" s="315"/>
      <c r="G35" s="315"/>
      <c r="H35" s="315"/>
      <c r="I35" s="315"/>
      <c r="J35" s="316"/>
    </row>
    <row r="36" spans="1:10" ht="13.5" thickBot="1">
      <c r="A36" s="317"/>
      <c r="B36" s="318"/>
      <c r="C36" s="318"/>
      <c r="D36" s="318"/>
      <c r="E36" s="318"/>
      <c r="F36" s="318"/>
      <c r="G36" s="318"/>
      <c r="H36" s="318"/>
      <c r="I36" s="318"/>
      <c r="J36" s="319"/>
    </row>
    <row r="37" spans="1:10" s="97" customFormat="1">
      <c r="A37" s="338" t="s">
        <v>297</v>
      </c>
      <c r="B37" s="339"/>
      <c r="C37" s="339"/>
      <c r="D37" s="339"/>
      <c r="E37" s="339"/>
      <c r="F37" s="340"/>
      <c r="G37" s="340"/>
      <c r="H37" s="340"/>
      <c r="I37" s="340"/>
      <c r="J37" s="341"/>
    </row>
    <row r="38" spans="1:10" ht="15">
      <c r="A38" s="98"/>
      <c r="B38" s="98"/>
      <c r="C38" s="98"/>
      <c r="D38" s="98"/>
      <c r="E38" s="98"/>
      <c r="F38" s="98"/>
      <c r="G38" s="98"/>
      <c r="H38" s="98"/>
      <c r="I38" s="98"/>
      <c r="J38" s="98"/>
    </row>
    <row r="39" spans="1:10" ht="13.5">
      <c r="A39" s="324" t="s">
        <v>263</v>
      </c>
      <c r="B39" s="325"/>
      <c r="C39" s="325"/>
      <c r="D39" s="325"/>
      <c r="E39" s="325"/>
      <c r="F39" s="325"/>
      <c r="G39" s="325"/>
      <c r="H39" s="325"/>
      <c r="I39" s="325"/>
      <c r="J39" s="325"/>
    </row>
    <row r="40" spans="1:10" s="100" customFormat="1"/>
    <row r="41" spans="1:10" hidden="1">
      <c r="A41" s="93" t="s">
        <v>34</v>
      </c>
    </row>
  </sheetData>
  <sheetProtection password="CC52" sheet="1" objects="1" scenarios="1" selectLockedCells="1"/>
  <mergeCells count="47">
    <mergeCell ref="A27:E27"/>
    <mergeCell ref="F27:J27"/>
    <mergeCell ref="A39:J39"/>
    <mergeCell ref="A28:E28"/>
    <mergeCell ref="F28:J28"/>
    <mergeCell ref="A29:J30"/>
    <mergeCell ref="A31:J33"/>
    <mergeCell ref="A35:J36"/>
    <mergeCell ref="A37:E37"/>
    <mergeCell ref="F37:J37"/>
    <mergeCell ref="A21:J24"/>
    <mergeCell ref="A19:J20"/>
    <mergeCell ref="A25:E25"/>
    <mergeCell ref="F25:J25"/>
    <mergeCell ref="A26:E26"/>
    <mergeCell ref="F26:J26"/>
    <mergeCell ref="A16:E16"/>
    <mergeCell ref="F16:J16"/>
    <mergeCell ref="A17:E17"/>
    <mergeCell ref="F17:J17"/>
    <mergeCell ref="A18:E18"/>
    <mergeCell ref="F18:J18"/>
    <mergeCell ref="A13:E13"/>
    <mergeCell ref="F13:J13"/>
    <mergeCell ref="A14:E14"/>
    <mergeCell ref="F14:J14"/>
    <mergeCell ref="A15:E15"/>
    <mergeCell ref="F15:J15"/>
    <mergeCell ref="A10:E10"/>
    <mergeCell ref="F10:J10"/>
    <mergeCell ref="A11:E11"/>
    <mergeCell ref="F11:J11"/>
    <mergeCell ref="A12:E12"/>
    <mergeCell ref="F12:J12"/>
    <mergeCell ref="A7:E7"/>
    <mergeCell ref="F7:J7"/>
    <mergeCell ref="A8:E8"/>
    <mergeCell ref="F8:J8"/>
    <mergeCell ref="A9:E9"/>
    <mergeCell ref="F9:J9"/>
    <mergeCell ref="A6:E6"/>
    <mergeCell ref="F6:J6"/>
    <mergeCell ref="A1:J1"/>
    <mergeCell ref="A2:J2"/>
    <mergeCell ref="A3:J4"/>
    <mergeCell ref="A5:E5"/>
    <mergeCell ref="F5:J5"/>
  </mergeCells>
  <dataValidations xWindow="1011" yWindow="197" count="5">
    <dataValidation allowBlank="1" showInputMessage="1" showErrorMessage="1" promptTitle="Name" prompt="Input the name of a secondary contact within the LEA for Consolidated Application programs." sqref="F12:J12"/>
    <dataValidation allowBlank="1" showInputMessage="1" showErrorMessage="1" promptTitle="Name" prompt="Input the full name of the Executive Director (or equivalent position) of the Local Educational Agency." sqref="A6:J6"/>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26:E26"/>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28:E28">
      <formula1>sdfgsdfgsfdg</formula1>
    </dataValidation>
  </dataValidations>
  <pageMargins left="0.7" right="0.7" top="0.75" bottom="0.75" header="0.3" footer="0.3"/>
  <pageSetup scale="71" orientation="landscape" r:id="rId1"/>
  <drawing r:id="rId2"/>
</worksheet>
</file>

<file path=xl/worksheets/sheet6.xml><?xml version="1.0" encoding="utf-8"?>
<worksheet xmlns="http://schemas.openxmlformats.org/spreadsheetml/2006/main" xmlns:r="http://schemas.openxmlformats.org/officeDocument/2006/relationships">
  <sheetPr enableFormatConditionsCalculation="0">
    <tabColor rgb="FFFFFF00"/>
    <pageSetUpPr fitToPage="1"/>
  </sheetPr>
  <dimension ref="A1:AY31"/>
  <sheetViews>
    <sheetView workbookViewId="0">
      <selection activeCell="B16" sqref="B16"/>
    </sheetView>
  </sheetViews>
  <sheetFormatPr defaultColWidth="0" defaultRowHeight="12.75" zeroHeight="1"/>
  <cols>
    <col min="1" max="1" width="17.42578125" style="13" customWidth="1"/>
    <col min="2" max="2" width="15.7109375" style="13" customWidth="1"/>
    <col min="3" max="3" width="13.85546875" style="13" customWidth="1"/>
    <col min="4" max="10" width="15.7109375" style="13" customWidth="1"/>
    <col min="11" max="11" width="3" style="107" hidden="1" customWidth="1"/>
    <col min="12" max="51" width="4.7109375" style="13" hidden="1" customWidth="1"/>
    <col min="52" max="16384" width="8.85546875" style="13" hidden="1"/>
  </cols>
  <sheetData>
    <row r="1" spans="1:33">
      <c r="A1" s="163" t="s">
        <v>281</v>
      </c>
      <c r="B1" s="164"/>
      <c r="C1" s="164"/>
      <c r="D1" s="164"/>
      <c r="E1" s="164"/>
      <c r="F1" s="164"/>
      <c r="G1" s="164"/>
      <c r="H1" s="164"/>
      <c r="I1" s="164"/>
      <c r="J1" s="165"/>
    </row>
    <row r="2" spans="1:33">
      <c r="A2" s="166"/>
      <c r="B2" s="167"/>
      <c r="C2" s="167"/>
      <c r="D2" s="167"/>
      <c r="E2" s="167"/>
      <c r="F2" s="167"/>
      <c r="G2" s="167"/>
      <c r="H2" s="167"/>
      <c r="I2" s="167"/>
      <c r="J2" s="168"/>
    </row>
    <row r="3" spans="1:33">
      <c r="A3" s="347" t="s">
        <v>92</v>
      </c>
      <c r="B3" s="348"/>
      <c r="C3" s="348"/>
      <c r="D3" s="348"/>
      <c r="E3" s="348"/>
      <c r="F3" s="348"/>
      <c r="G3" s="348"/>
      <c r="H3" s="348"/>
      <c r="I3" s="348"/>
      <c r="J3" s="349"/>
    </row>
    <row r="4" spans="1:33">
      <c r="A4" s="350"/>
      <c r="B4" s="351"/>
      <c r="C4" s="351"/>
      <c r="D4" s="351"/>
      <c r="E4" s="351"/>
      <c r="F4" s="351"/>
      <c r="G4" s="351"/>
      <c r="H4" s="351"/>
      <c r="I4" s="351"/>
      <c r="J4" s="352"/>
    </row>
    <row r="5" spans="1:33">
      <c r="A5" s="90"/>
      <c r="B5" s="89"/>
      <c r="C5" s="89"/>
      <c r="D5" s="89"/>
      <c r="E5" s="89"/>
      <c r="F5" s="89"/>
      <c r="G5" s="89"/>
      <c r="H5" s="89"/>
      <c r="I5" s="89"/>
      <c r="J5" s="88"/>
    </row>
    <row r="6" spans="1:33" ht="18.75" customHeight="1">
      <c r="A6" s="81"/>
      <c r="B6" s="87"/>
      <c r="C6" s="103"/>
      <c r="D6" s="158" t="s">
        <v>283</v>
      </c>
      <c r="E6" s="158"/>
      <c r="F6" s="158"/>
      <c r="G6" s="158"/>
      <c r="H6" s="158"/>
      <c r="I6" s="158"/>
      <c r="J6" s="159"/>
    </row>
    <row r="7" spans="1:33" ht="12.75" customHeight="1">
      <c r="A7" s="81"/>
      <c r="B7" s="103"/>
      <c r="C7" s="103"/>
      <c r="D7" s="158"/>
      <c r="E7" s="158"/>
      <c r="F7" s="158"/>
      <c r="G7" s="158"/>
      <c r="H7" s="158"/>
      <c r="I7" s="158"/>
      <c r="J7" s="159"/>
    </row>
    <row r="8" spans="1:33" ht="12.75" customHeight="1">
      <c r="A8" s="81"/>
      <c r="B8" s="103"/>
      <c r="C8" s="103"/>
      <c r="D8" s="103"/>
      <c r="E8" s="103"/>
      <c r="F8" s="103"/>
      <c r="G8" s="103"/>
      <c r="H8" s="103"/>
      <c r="I8" s="103"/>
      <c r="J8" s="104"/>
    </row>
    <row r="9" spans="1:33" ht="13.5" thickBot="1">
      <c r="A9" s="81"/>
      <c r="B9" s="22"/>
      <c r="C9" s="22"/>
      <c r="D9" s="22"/>
      <c r="E9" s="22"/>
      <c r="F9" s="22"/>
      <c r="G9" s="22"/>
      <c r="H9" s="22"/>
      <c r="I9" s="22"/>
      <c r="J9" s="23"/>
      <c r="AG9" s="149" t="s">
        <v>34</v>
      </c>
    </row>
    <row r="10" spans="1:33" ht="13.5" customHeight="1" thickBot="1">
      <c r="A10" s="91" t="s">
        <v>93</v>
      </c>
      <c r="B10" s="63" t="s">
        <v>34</v>
      </c>
      <c r="C10" s="105"/>
      <c r="D10" s="342" t="s">
        <v>298</v>
      </c>
      <c r="E10" s="345"/>
      <c r="F10" s="345"/>
      <c r="G10" s="345"/>
      <c r="H10" s="345"/>
      <c r="I10" s="345"/>
      <c r="J10" s="346"/>
      <c r="AG10" s="149"/>
    </row>
    <row r="11" spans="1:33" ht="13.5" customHeight="1">
      <c r="A11" s="91"/>
      <c r="B11" s="150"/>
      <c r="C11" s="105"/>
      <c r="D11" s="345"/>
      <c r="E11" s="345"/>
      <c r="F11" s="345"/>
      <c r="G11" s="345"/>
      <c r="H11" s="345"/>
      <c r="I11" s="345"/>
      <c r="J11" s="346"/>
      <c r="AG11" s="151"/>
    </row>
    <row r="12" spans="1:33" ht="13.5" thickBot="1">
      <c r="A12" s="91"/>
      <c r="B12" s="82"/>
      <c r="C12" s="105"/>
      <c r="D12" s="101"/>
      <c r="E12" s="101"/>
      <c r="F12" s="101"/>
      <c r="G12" s="101"/>
      <c r="H12" s="101"/>
      <c r="I12" s="101"/>
      <c r="J12" s="102"/>
    </row>
    <row r="13" spans="1:33" ht="12.75" customHeight="1" thickBot="1">
      <c r="A13" s="91" t="s">
        <v>94</v>
      </c>
      <c r="B13" s="62" t="s">
        <v>34</v>
      </c>
      <c r="C13" s="105"/>
      <c r="D13" s="196" t="s">
        <v>282</v>
      </c>
      <c r="E13" s="196"/>
      <c r="F13" s="196"/>
      <c r="G13" s="196"/>
      <c r="H13" s="196"/>
      <c r="I13" s="196"/>
      <c r="J13" s="353"/>
    </row>
    <row r="14" spans="1:33" ht="12.75" customHeight="1">
      <c r="A14" s="91"/>
      <c r="B14" s="29"/>
      <c r="C14" s="105"/>
      <c r="D14" s="196"/>
      <c r="E14" s="196"/>
      <c r="F14" s="196"/>
      <c r="G14" s="196"/>
      <c r="H14" s="196"/>
      <c r="I14" s="196"/>
      <c r="J14" s="353"/>
    </row>
    <row r="15" spans="1:33" ht="13.5" thickBot="1">
      <c r="A15" s="91"/>
      <c r="B15" s="82"/>
      <c r="C15" s="105"/>
      <c r="D15" s="105"/>
      <c r="E15" s="105"/>
      <c r="F15" s="105"/>
      <c r="G15" s="105"/>
      <c r="H15" s="105"/>
      <c r="I15" s="105"/>
      <c r="J15" s="83"/>
    </row>
    <row r="16" spans="1:33" ht="13.5" thickBot="1">
      <c r="A16" s="91" t="s">
        <v>96</v>
      </c>
      <c r="B16" s="62" t="s">
        <v>34</v>
      </c>
      <c r="C16" s="105"/>
      <c r="D16" s="342" t="s">
        <v>284</v>
      </c>
      <c r="E16" s="343"/>
      <c r="F16" s="343"/>
      <c r="G16" s="343"/>
      <c r="H16" s="343"/>
      <c r="I16" s="343"/>
      <c r="J16" s="344"/>
    </row>
    <row r="17" spans="1:10" ht="12.75" hidden="1" customHeight="1">
      <c r="A17" s="91"/>
      <c r="B17" s="29"/>
      <c r="C17" s="105"/>
      <c r="D17" s="343"/>
      <c r="E17" s="343"/>
      <c r="F17" s="343"/>
      <c r="G17" s="343"/>
      <c r="H17" s="343"/>
      <c r="I17" s="343"/>
      <c r="J17" s="344"/>
    </row>
    <row r="18" spans="1:10" ht="12.75" customHeight="1">
      <c r="A18" s="91"/>
      <c r="B18" s="29"/>
      <c r="C18" s="105"/>
      <c r="D18" s="343"/>
      <c r="E18" s="343"/>
      <c r="F18" s="343"/>
      <c r="G18" s="343"/>
      <c r="H18" s="343"/>
      <c r="I18" s="343"/>
      <c r="J18" s="344"/>
    </row>
    <row r="19" spans="1:10" ht="12.75" customHeight="1">
      <c r="A19" s="91"/>
      <c r="B19" s="29"/>
      <c r="C19" s="105"/>
      <c r="D19" s="343"/>
      <c r="E19" s="343"/>
      <c r="F19" s="343"/>
      <c r="G19" s="343"/>
      <c r="H19" s="343"/>
      <c r="I19" s="343"/>
      <c r="J19" s="344"/>
    </row>
    <row r="20" spans="1:10">
      <c r="A20" s="84"/>
      <c r="B20" s="85"/>
      <c r="C20" s="85"/>
      <c r="D20" s="85"/>
      <c r="E20" s="85"/>
      <c r="F20" s="85"/>
      <c r="G20" s="85"/>
      <c r="H20" s="85"/>
      <c r="I20" s="85"/>
      <c r="J20" s="86"/>
    </row>
    <row r="21" spans="1:10" s="107" customFormat="1" hidden="1">
      <c r="A21" s="106"/>
    </row>
    <row r="22" spans="1:10" hidden="1"/>
    <row r="23" spans="1:10" hidden="1"/>
    <row r="24" spans="1:10" hidden="1"/>
    <row r="25" spans="1:10" hidden="1"/>
    <row r="26" spans="1:10" hidden="1"/>
    <row r="27" spans="1:10" hidden="1"/>
    <row r="28" spans="1:10" hidden="1">
      <c r="A28" s="46"/>
    </row>
    <row r="29" spans="1:10" hidden="1"/>
    <row r="30" spans="1:10" hidden="1">
      <c r="A30" s="47"/>
    </row>
    <row r="31" spans="1:10" hidden="1">
      <c r="A31" s="48"/>
    </row>
  </sheetData>
  <sheetProtection password="CC52" sheet="1" objects="1" scenarios="1" selectLockedCells="1"/>
  <mergeCells count="6">
    <mergeCell ref="D16:J19"/>
    <mergeCell ref="D6:J7"/>
    <mergeCell ref="D10:J11"/>
    <mergeCell ref="A1:J2"/>
    <mergeCell ref="A3:J4"/>
    <mergeCell ref="D13:J14"/>
  </mergeCells>
  <phoneticPr fontId="31" type="noConversion"/>
  <dataValidations count="1">
    <dataValidation type="list" allowBlank="1" showInputMessage="1" showErrorMessage="1" sqref="B16 B13 B10:B11">
      <formula1>$AG$9:$AG$10</formula1>
    </dataValidation>
  </dataValidations>
  <pageMargins left="0.75" right="0.75" top="1" bottom="1" header="0.5" footer="0.5"/>
  <pageSetup scale="62" orientation="portrait" r:id="rId1"/>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rgb="FFFFC000"/>
    <pageSetUpPr fitToPage="1"/>
  </sheetPr>
  <dimension ref="A1:J199"/>
  <sheetViews>
    <sheetView workbookViewId="0">
      <selection activeCell="A178" sqref="A178:J199"/>
    </sheetView>
  </sheetViews>
  <sheetFormatPr defaultColWidth="8.85546875" defaultRowHeight="12.75"/>
  <cols>
    <col min="1" max="10" width="15.7109375" style="3" customWidth="1"/>
    <col min="11" max="51" width="4.7109375" style="3" customWidth="1"/>
    <col min="52" max="16384" width="8.85546875" style="3"/>
  </cols>
  <sheetData>
    <row r="1" spans="1:10" ht="15" customHeight="1">
      <c r="A1" s="235" t="s">
        <v>49</v>
      </c>
      <c r="B1" s="235"/>
      <c r="C1" s="235"/>
      <c r="D1" s="235"/>
      <c r="E1" s="235"/>
      <c r="F1" s="235"/>
      <c r="G1" s="235"/>
      <c r="H1" s="235"/>
      <c r="I1" s="235"/>
      <c r="J1" s="235"/>
    </row>
    <row r="2" spans="1:10" ht="15" customHeight="1">
      <c r="A2" s="235"/>
      <c r="B2" s="235"/>
      <c r="C2" s="235"/>
      <c r="D2" s="235"/>
      <c r="E2" s="235"/>
      <c r="F2" s="235"/>
      <c r="G2" s="235"/>
      <c r="H2" s="235"/>
      <c r="I2" s="235"/>
      <c r="J2" s="235"/>
    </row>
    <row r="3" spans="1:10" ht="15" customHeight="1">
      <c r="A3" s="354" t="s">
        <v>159</v>
      </c>
      <c r="B3" s="354"/>
      <c r="C3" s="354"/>
      <c r="D3" s="354"/>
      <c r="E3" s="354"/>
      <c r="F3" s="354"/>
      <c r="G3" s="354"/>
      <c r="H3" s="354"/>
      <c r="I3" s="354"/>
      <c r="J3" s="354"/>
    </row>
    <row r="4" spans="1:10" ht="15" customHeight="1">
      <c r="A4" s="354"/>
      <c r="B4" s="354"/>
      <c r="C4" s="354"/>
      <c r="D4" s="354"/>
      <c r="E4" s="354"/>
      <c r="F4" s="354"/>
      <c r="G4" s="354"/>
      <c r="H4" s="354"/>
      <c r="I4" s="354"/>
      <c r="J4" s="354"/>
    </row>
    <row r="5" spans="1:10" ht="15" customHeight="1">
      <c r="A5" s="354"/>
      <c r="B5" s="354"/>
      <c r="C5" s="354"/>
      <c r="D5" s="354"/>
      <c r="E5" s="354"/>
      <c r="F5" s="354"/>
      <c r="G5" s="354"/>
      <c r="H5" s="354"/>
      <c r="I5" s="354"/>
      <c r="J5" s="354"/>
    </row>
    <row r="6" spans="1:10" ht="15" customHeight="1">
      <c r="A6" s="354"/>
      <c r="B6" s="354"/>
      <c r="C6" s="354"/>
      <c r="D6" s="354"/>
      <c r="E6" s="354"/>
      <c r="F6" s="354"/>
      <c r="G6" s="354"/>
      <c r="H6" s="354"/>
      <c r="I6" s="354"/>
      <c r="J6" s="354"/>
    </row>
    <row r="7" spans="1:10" ht="15" customHeight="1">
      <c r="A7" s="354"/>
      <c r="B7" s="354"/>
      <c r="C7" s="354"/>
      <c r="D7" s="354"/>
      <c r="E7" s="354"/>
      <c r="F7" s="354"/>
      <c r="G7" s="354"/>
      <c r="H7" s="354"/>
      <c r="I7" s="354"/>
      <c r="J7" s="354"/>
    </row>
    <row r="8" spans="1:10" ht="15" customHeight="1">
      <c r="A8" s="252"/>
      <c r="B8" s="253"/>
      <c r="C8" s="253"/>
      <c r="D8" s="253"/>
      <c r="E8" s="253"/>
      <c r="F8" s="253"/>
      <c r="G8" s="253"/>
      <c r="H8" s="253"/>
      <c r="I8" s="253"/>
      <c r="J8" s="254"/>
    </row>
    <row r="9" spans="1:10" ht="15" customHeight="1">
      <c r="A9" s="240" t="s">
        <v>119</v>
      </c>
      <c r="B9" s="241"/>
      <c r="C9" s="241"/>
      <c r="D9" s="241"/>
      <c r="E9" s="241"/>
      <c r="F9" s="241"/>
      <c r="G9" s="241"/>
      <c r="H9" s="241"/>
      <c r="I9" s="241"/>
      <c r="J9" s="242"/>
    </row>
    <row r="10" spans="1:10" ht="15" customHeight="1">
      <c r="A10" s="237" t="s">
        <v>116</v>
      </c>
      <c r="B10" s="238"/>
      <c r="C10" s="238"/>
      <c r="D10" s="238"/>
      <c r="E10" s="238"/>
      <c r="F10" s="238"/>
      <c r="G10" s="238"/>
      <c r="H10" s="238"/>
      <c r="I10" s="238"/>
      <c r="J10" s="239"/>
    </row>
    <row r="11" spans="1:10" ht="15" customHeight="1">
      <c r="A11" s="240"/>
      <c r="B11" s="241"/>
      <c r="C11" s="241"/>
      <c r="D11" s="241"/>
      <c r="E11" s="241"/>
      <c r="F11" s="241"/>
      <c r="G11" s="241"/>
      <c r="H11" s="241"/>
      <c r="I11" s="241"/>
      <c r="J11" s="242"/>
    </row>
    <row r="12" spans="1:10" ht="15" customHeight="1">
      <c r="A12" s="267" t="s">
        <v>245</v>
      </c>
      <c r="B12" s="267"/>
      <c r="C12" s="267"/>
      <c r="D12" s="267"/>
      <c r="E12" s="267"/>
      <c r="F12" s="267"/>
      <c r="G12" s="267"/>
      <c r="H12" s="267"/>
      <c r="I12" s="267"/>
      <c r="J12" s="267"/>
    </row>
    <row r="13" spans="1:10" ht="15" customHeight="1">
      <c r="A13" s="267"/>
      <c r="B13" s="267"/>
      <c r="C13" s="267"/>
      <c r="D13" s="267"/>
      <c r="E13" s="267"/>
      <c r="F13" s="267"/>
      <c r="G13" s="267"/>
      <c r="H13" s="267"/>
      <c r="I13" s="267"/>
      <c r="J13" s="267"/>
    </row>
    <row r="14" spans="1:10" ht="15" customHeight="1">
      <c r="A14" s="267"/>
      <c r="B14" s="267"/>
      <c r="C14" s="267"/>
      <c r="D14" s="267"/>
      <c r="E14" s="267"/>
      <c r="F14" s="267"/>
      <c r="G14" s="267"/>
      <c r="H14" s="267"/>
      <c r="I14" s="267"/>
      <c r="J14" s="267"/>
    </row>
    <row r="15" spans="1:10" ht="15" customHeight="1">
      <c r="A15" s="267"/>
      <c r="B15" s="267"/>
      <c r="C15" s="267"/>
      <c r="D15" s="267"/>
      <c r="E15" s="267"/>
      <c r="F15" s="267"/>
      <c r="G15" s="267"/>
      <c r="H15" s="267"/>
      <c r="I15" s="267"/>
      <c r="J15" s="267"/>
    </row>
    <row r="16" spans="1:10" ht="15" customHeight="1">
      <c r="A16" s="267"/>
      <c r="B16" s="267"/>
      <c r="C16" s="267"/>
      <c r="D16" s="267"/>
      <c r="E16" s="267"/>
      <c r="F16" s="267"/>
      <c r="G16" s="267"/>
      <c r="H16" s="267"/>
      <c r="I16" s="267"/>
      <c r="J16" s="267"/>
    </row>
    <row r="17" spans="1:10" ht="15" customHeight="1">
      <c r="A17" s="267"/>
      <c r="B17" s="267"/>
      <c r="C17" s="267"/>
      <c r="D17" s="267"/>
      <c r="E17" s="267"/>
      <c r="F17" s="267"/>
      <c r="G17" s="267"/>
      <c r="H17" s="267"/>
      <c r="I17" s="267"/>
      <c r="J17" s="267"/>
    </row>
    <row r="18" spans="1:10" ht="15" customHeight="1">
      <c r="A18" s="267"/>
      <c r="B18" s="267"/>
      <c r="C18" s="267"/>
      <c r="D18" s="267"/>
      <c r="E18" s="267"/>
      <c r="F18" s="267"/>
      <c r="G18" s="267"/>
      <c r="H18" s="267"/>
      <c r="I18" s="267"/>
      <c r="J18" s="267"/>
    </row>
    <row r="19" spans="1:10" ht="15" customHeight="1">
      <c r="A19" s="267"/>
      <c r="B19" s="267"/>
      <c r="C19" s="267"/>
      <c r="D19" s="267"/>
      <c r="E19" s="267"/>
      <c r="F19" s="267"/>
      <c r="G19" s="267"/>
      <c r="H19" s="267"/>
      <c r="I19" s="267"/>
      <c r="J19" s="267"/>
    </row>
    <row r="20" spans="1:10" ht="15" customHeight="1">
      <c r="A20" s="267"/>
      <c r="B20" s="267"/>
      <c r="C20" s="267"/>
      <c r="D20" s="267"/>
      <c r="E20" s="267"/>
      <c r="F20" s="267"/>
      <c r="G20" s="267"/>
      <c r="H20" s="267"/>
      <c r="I20" s="267"/>
      <c r="J20" s="267"/>
    </row>
    <row r="21" spans="1:10" ht="15" customHeight="1">
      <c r="A21" s="267"/>
      <c r="B21" s="267"/>
      <c r="C21" s="267"/>
      <c r="D21" s="267"/>
      <c r="E21" s="267"/>
      <c r="F21" s="267"/>
      <c r="G21" s="267"/>
      <c r="H21" s="267"/>
      <c r="I21" s="267"/>
      <c r="J21" s="267"/>
    </row>
    <row r="22" spans="1:10" ht="15" customHeight="1">
      <c r="A22" s="267"/>
      <c r="B22" s="267"/>
      <c r="C22" s="267"/>
      <c r="D22" s="267"/>
      <c r="E22" s="267"/>
      <c r="F22" s="267"/>
      <c r="G22" s="267"/>
      <c r="H22" s="267"/>
      <c r="I22" s="267"/>
      <c r="J22" s="267"/>
    </row>
    <row r="23" spans="1:10" ht="15" customHeight="1">
      <c r="A23" s="267"/>
      <c r="B23" s="267"/>
      <c r="C23" s="267"/>
      <c r="D23" s="267"/>
      <c r="E23" s="267"/>
      <c r="F23" s="267"/>
      <c r="G23" s="267"/>
      <c r="H23" s="267"/>
      <c r="I23" s="267"/>
      <c r="J23" s="267"/>
    </row>
    <row r="24" spans="1:10" ht="15" customHeight="1">
      <c r="A24" s="267"/>
      <c r="B24" s="267"/>
      <c r="C24" s="267"/>
      <c r="D24" s="267"/>
      <c r="E24" s="267"/>
      <c r="F24" s="267"/>
      <c r="G24" s="267"/>
      <c r="H24" s="267"/>
      <c r="I24" s="267"/>
      <c r="J24" s="267"/>
    </row>
    <row r="25" spans="1:10" ht="15" customHeight="1">
      <c r="A25" s="267"/>
      <c r="B25" s="267"/>
      <c r="C25" s="267"/>
      <c r="D25" s="267"/>
      <c r="E25" s="267"/>
      <c r="F25" s="267"/>
      <c r="G25" s="267"/>
      <c r="H25" s="267"/>
      <c r="I25" s="267"/>
      <c r="J25" s="267"/>
    </row>
    <row r="26" spans="1:10" ht="15" customHeight="1">
      <c r="A26" s="267"/>
      <c r="B26" s="267"/>
      <c r="C26" s="267"/>
      <c r="D26" s="267"/>
      <c r="E26" s="267"/>
      <c r="F26" s="267"/>
      <c r="G26" s="267"/>
      <c r="H26" s="267"/>
      <c r="I26" s="267"/>
      <c r="J26" s="267"/>
    </row>
    <row r="27" spans="1:10" ht="15" customHeight="1">
      <c r="A27" s="267"/>
      <c r="B27" s="267"/>
      <c r="C27" s="267"/>
      <c r="D27" s="267"/>
      <c r="E27" s="267"/>
      <c r="F27" s="267"/>
      <c r="G27" s="267"/>
      <c r="H27" s="267"/>
      <c r="I27" s="267"/>
      <c r="J27" s="267"/>
    </row>
    <row r="28" spans="1:10" ht="15" customHeight="1">
      <c r="A28" s="267"/>
      <c r="B28" s="267"/>
      <c r="C28" s="267"/>
      <c r="D28" s="267"/>
      <c r="E28" s="267"/>
      <c r="F28" s="267"/>
      <c r="G28" s="267"/>
      <c r="H28" s="267"/>
      <c r="I28" s="267"/>
      <c r="J28" s="267"/>
    </row>
    <row r="29" spans="1:10" ht="15" customHeight="1">
      <c r="A29" s="267"/>
      <c r="B29" s="267"/>
      <c r="C29" s="267"/>
      <c r="D29" s="267"/>
      <c r="E29" s="267"/>
      <c r="F29" s="267"/>
      <c r="G29" s="267"/>
      <c r="H29" s="267"/>
      <c r="I29" s="267"/>
      <c r="J29" s="267"/>
    </row>
    <row r="30" spans="1:10" ht="15" customHeight="1">
      <c r="A30" s="267"/>
      <c r="B30" s="267"/>
      <c r="C30" s="267"/>
      <c r="D30" s="267"/>
      <c r="E30" s="267"/>
      <c r="F30" s="267"/>
      <c r="G30" s="267"/>
      <c r="H30" s="267"/>
      <c r="I30" s="267"/>
      <c r="J30" s="267"/>
    </row>
    <row r="31" spans="1:10" ht="15" customHeight="1">
      <c r="A31" s="267"/>
      <c r="B31" s="267"/>
      <c r="C31" s="267"/>
      <c r="D31" s="267"/>
      <c r="E31" s="267"/>
      <c r="F31" s="267"/>
      <c r="G31" s="267"/>
      <c r="H31" s="267"/>
      <c r="I31" s="267"/>
      <c r="J31" s="267"/>
    </row>
    <row r="32" spans="1:10" ht="15" customHeight="1">
      <c r="A32" s="267"/>
      <c r="B32" s="267"/>
      <c r="C32" s="267"/>
      <c r="D32" s="267"/>
      <c r="E32" s="267"/>
      <c r="F32" s="267"/>
      <c r="G32" s="267"/>
      <c r="H32" s="267"/>
      <c r="I32" s="267"/>
      <c r="J32" s="267"/>
    </row>
    <row r="33" spans="1:10" ht="15" customHeight="1">
      <c r="A33" s="267"/>
      <c r="B33" s="267"/>
      <c r="C33" s="267"/>
      <c r="D33" s="267"/>
      <c r="E33" s="267"/>
      <c r="F33" s="267"/>
      <c r="G33" s="267"/>
      <c r="H33" s="267"/>
      <c r="I33" s="267"/>
      <c r="J33" s="267"/>
    </row>
    <row r="34" spans="1:10" ht="15" customHeight="1">
      <c r="A34" s="267"/>
      <c r="B34" s="267"/>
      <c r="C34" s="267"/>
      <c r="D34" s="267"/>
      <c r="E34" s="267"/>
      <c r="F34" s="267"/>
      <c r="G34" s="267"/>
      <c r="H34" s="267"/>
      <c r="I34" s="267"/>
      <c r="J34" s="267"/>
    </row>
    <row r="35" spans="1:10" ht="15" customHeight="1">
      <c r="A35" s="267"/>
      <c r="B35" s="267"/>
      <c r="C35" s="267"/>
      <c r="D35" s="267"/>
      <c r="E35" s="267"/>
      <c r="F35" s="267"/>
      <c r="G35" s="267"/>
      <c r="H35" s="267"/>
      <c r="I35" s="267"/>
      <c r="J35" s="267"/>
    </row>
    <row r="36" spans="1:10" ht="15" customHeight="1">
      <c r="A36" s="252"/>
      <c r="B36" s="253"/>
      <c r="C36" s="253"/>
      <c r="D36" s="253"/>
      <c r="E36" s="253"/>
      <c r="F36" s="253"/>
      <c r="G36" s="253"/>
      <c r="H36" s="253"/>
      <c r="I36" s="253"/>
      <c r="J36" s="254"/>
    </row>
    <row r="37" spans="1:10" ht="15" customHeight="1">
      <c r="A37" s="240" t="s">
        <v>120</v>
      </c>
      <c r="B37" s="241"/>
      <c r="C37" s="241"/>
      <c r="D37" s="241"/>
      <c r="E37" s="241"/>
      <c r="F37" s="241"/>
      <c r="G37" s="241"/>
      <c r="H37" s="241"/>
      <c r="I37" s="241"/>
      <c r="J37" s="242"/>
    </row>
    <row r="38" spans="1:10" ht="15" customHeight="1">
      <c r="A38" s="237" t="s">
        <v>226</v>
      </c>
      <c r="B38" s="238"/>
      <c r="C38" s="238"/>
      <c r="D38" s="238"/>
      <c r="E38" s="238"/>
      <c r="F38" s="238"/>
      <c r="G38" s="238"/>
      <c r="H38" s="238"/>
      <c r="I38" s="238"/>
      <c r="J38" s="239"/>
    </row>
    <row r="39" spans="1:10" ht="15" customHeight="1">
      <c r="A39" s="264"/>
      <c r="B39" s="265"/>
      <c r="C39" s="265"/>
      <c r="D39" s="265"/>
      <c r="E39" s="265"/>
      <c r="F39" s="265"/>
      <c r="G39" s="265"/>
      <c r="H39" s="265"/>
      <c r="I39" s="265"/>
      <c r="J39" s="266"/>
    </row>
    <row r="40" spans="1:10" ht="15" customHeight="1">
      <c r="A40" s="264"/>
      <c r="B40" s="265"/>
      <c r="C40" s="265"/>
      <c r="D40" s="265"/>
      <c r="E40" s="265"/>
      <c r="F40" s="265"/>
      <c r="G40" s="265"/>
      <c r="H40" s="265"/>
      <c r="I40" s="265"/>
      <c r="J40" s="266"/>
    </row>
    <row r="41" spans="1:10" ht="15" customHeight="1">
      <c r="A41" s="264"/>
      <c r="B41" s="265"/>
      <c r="C41" s="265"/>
      <c r="D41" s="265"/>
      <c r="E41" s="265"/>
      <c r="F41" s="265"/>
      <c r="G41" s="265"/>
      <c r="H41" s="265"/>
      <c r="I41" s="265"/>
      <c r="J41" s="266"/>
    </row>
    <row r="42" spans="1:10" ht="15" customHeight="1">
      <c r="A42" s="264"/>
      <c r="B42" s="265"/>
      <c r="C42" s="265"/>
      <c r="D42" s="265"/>
      <c r="E42" s="265"/>
      <c r="F42" s="265"/>
      <c r="G42" s="265"/>
      <c r="H42" s="265"/>
      <c r="I42" s="265"/>
      <c r="J42" s="266"/>
    </row>
    <row r="43" spans="1:10" ht="15" customHeight="1">
      <c r="A43" s="264"/>
      <c r="B43" s="265"/>
      <c r="C43" s="265"/>
      <c r="D43" s="265"/>
      <c r="E43" s="265"/>
      <c r="F43" s="265"/>
      <c r="G43" s="265"/>
      <c r="H43" s="265"/>
      <c r="I43" s="265"/>
      <c r="J43" s="266"/>
    </row>
    <row r="44" spans="1:10" ht="5.0999999999999996" customHeight="1">
      <c r="A44" s="240"/>
      <c r="B44" s="241"/>
      <c r="C44" s="241"/>
      <c r="D44" s="241"/>
      <c r="E44" s="241"/>
      <c r="F44" s="241"/>
      <c r="G44" s="241"/>
      <c r="H44" s="241"/>
      <c r="I44" s="241"/>
      <c r="J44" s="242"/>
    </row>
    <row r="45" spans="1:10" ht="15" customHeight="1">
      <c r="A45" s="355" t="s">
        <v>121</v>
      </c>
      <c r="B45" s="356"/>
      <c r="C45" s="356"/>
      <c r="D45" s="356"/>
      <c r="E45" s="356"/>
      <c r="F45" s="356"/>
      <c r="G45" s="356"/>
      <c r="H45" s="356"/>
      <c r="I45" s="356"/>
      <c r="J45" s="357"/>
    </row>
    <row r="46" spans="1:10" ht="15" customHeight="1">
      <c r="A46" s="255" t="s">
        <v>134</v>
      </c>
      <c r="B46" s="256"/>
      <c r="C46" s="256"/>
      <c r="D46" s="256"/>
      <c r="E46" s="256"/>
      <c r="F46" s="256"/>
      <c r="G46" s="256"/>
      <c r="H46" s="256"/>
      <c r="I46" s="256"/>
      <c r="J46" s="257"/>
    </row>
    <row r="47" spans="1:10" ht="15" customHeight="1">
      <c r="A47" s="258"/>
      <c r="B47" s="259"/>
      <c r="C47" s="259"/>
      <c r="D47" s="259"/>
      <c r="E47" s="259"/>
      <c r="F47" s="259"/>
      <c r="G47" s="259"/>
      <c r="H47" s="259"/>
      <c r="I47" s="259"/>
      <c r="J47" s="260"/>
    </row>
    <row r="48" spans="1:10" ht="15" customHeight="1">
      <c r="A48" s="258"/>
      <c r="B48" s="259"/>
      <c r="C48" s="259"/>
      <c r="D48" s="259"/>
      <c r="E48" s="259"/>
      <c r="F48" s="259"/>
      <c r="G48" s="259"/>
      <c r="H48" s="259"/>
      <c r="I48" s="259"/>
      <c r="J48" s="260"/>
    </row>
    <row r="49" spans="1:10" ht="15" customHeight="1">
      <c r="A49" s="258"/>
      <c r="B49" s="259"/>
      <c r="C49" s="259"/>
      <c r="D49" s="259"/>
      <c r="E49" s="259"/>
      <c r="F49" s="259"/>
      <c r="G49" s="259"/>
      <c r="H49" s="259"/>
      <c r="I49" s="259"/>
      <c r="J49" s="260"/>
    </row>
    <row r="50" spans="1:10" ht="15" customHeight="1">
      <c r="A50" s="261"/>
      <c r="B50" s="262"/>
      <c r="C50" s="262"/>
      <c r="D50" s="262"/>
      <c r="E50" s="262"/>
      <c r="F50" s="262"/>
      <c r="G50" s="262"/>
      <c r="H50" s="262"/>
      <c r="I50" s="262"/>
      <c r="J50" s="263"/>
    </row>
    <row r="51" spans="1:10" ht="15" customHeight="1">
      <c r="A51" s="267" t="s">
        <v>246</v>
      </c>
      <c r="B51" s="267"/>
      <c r="C51" s="267"/>
      <c r="D51" s="267"/>
      <c r="E51" s="267"/>
      <c r="F51" s="267"/>
      <c r="G51" s="267"/>
      <c r="H51" s="267"/>
      <c r="I51" s="267"/>
      <c r="J51" s="267"/>
    </row>
    <row r="52" spans="1:10" ht="15" customHeight="1">
      <c r="A52" s="267"/>
      <c r="B52" s="267"/>
      <c r="C52" s="267"/>
      <c r="D52" s="267"/>
      <c r="E52" s="267"/>
      <c r="F52" s="267"/>
      <c r="G52" s="267"/>
      <c r="H52" s="267"/>
      <c r="I52" s="267"/>
      <c r="J52" s="267"/>
    </row>
    <row r="53" spans="1:10" ht="15" customHeight="1">
      <c r="A53" s="267"/>
      <c r="B53" s="267"/>
      <c r="C53" s="267"/>
      <c r="D53" s="267"/>
      <c r="E53" s="267"/>
      <c r="F53" s="267"/>
      <c r="G53" s="267"/>
      <c r="H53" s="267"/>
      <c r="I53" s="267"/>
      <c r="J53" s="267"/>
    </row>
    <row r="54" spans="1:10" ht="15" customHeight="1">
      <c r="A54" s="267"/>
      <c r="B54" s="267"/>
      <c r="C54" s="267"/>
      <c r="D54" s="267"/>
      <c r="E54" s="267"/>
      <c r="F54" s="267"/>
      <c r="G54" s="267"/>
      <c r="H54" s="267"/>
      <c r="I54" s="267"/>
      <c r="J54" s="267"/>
    </row>
    <row r="55" spans="1:10" ht="15" customHeight="1">
      <c r="A55" s="267"/>
      <c r="B55" s="267"/>
      <c r="C55" s="267"/>
      <c r="D55" s="267"/>
      <c r="E55" s="267"/>
      <c r="F55" s="267"/>
      <c r="G55" s="267"/>
      <c r="H55" s="267"/>
      <c r="I55" s="267"/>
      <c r="J55" s="267"/>
    </row>
    <row r="56" spans="1:10" ht="15" customHeight="1">
      <c r="A56" s="267"/>
      <c r="B56" s="267"/>
      <c r="C56" s="267"/>
      <c r="D56" s="267"/>
      <c r="E56" s="267"/>
      <c r="F56" s="267"/>
      <c r="G56" s="267"/>
      <c r="H56" s="267"/>
      <c r="I56" s="267"/>
      <c r="J56" s="267"/>
    </row>
    <row r="57" spans="1:10" ht="15" customHeight="1">
      <c r="A57" s="267"/>
      <c r="B57" s="267"/>
      <c r="C57" s="267"/>
      <c r="D57" s="267"/>
      <c r="E57" s="267"/>
      <c r="F57" s="267"/>
      <c r="G57" s="267"/>
      <c r="H57" s="267"/>
      <c r="I57" s="267"/>
      <c r="J57" s="267"/>
    </row>
    <row r="58" spans="1:10" ht="15" customHeight="1">
      <c r="A58" s="267"/>
      <c r="B58" s="267"/>
      <c r="C58" s="267"/>
      <c r="D58" s="267"/>
      <c r="E58" s="267"/>
      <c r="F58" s="267"/>
      <c r="G58" s="267"/>
      <c r="H58" s="267"/>
      <c r="I58" s="267"/>
      <c r="J58" s="267"/>
    </row>
    <row r="59" spans="1:10" ht="15" customHeight="1">
      <c r="A59" s="267"/>
      <c r="B59" s="267"/>
      <c r="C59" s="267"/>
      <c r="D59" s="267"/>
      <c r="E59" s="267"/>
      <c r="F59" s="267"/>
      <c r="G59" s="267"/>
      <c r="H59" s="267"/>
      <c r="I59" s="267"/>
      <c r="J59" s="267"/>
    </row>
    <row r="60" spans="1:10" ht="15" customHeight="1">
      <c r="A60" s="267"/>
      <c r="B60" s="267"/>
      <c r="C60" s="267"/>
      <c r="D60" s="267"/>
      <c r="E60" s="267"/>
      <c r="F60" s="267"/>
      <c r="G60" s="267"/>
      <c r="H60" s="267"/>
      <c r="I60" s="267"/>
      <c r="J60" s="267"/>
    </row>
    <row r="61" spans="1:10" ht="15" customHeight="1">
      <c r="A61" s="267"/>
      <c r="B61" s="267"/>
      <c r="C61" s="267"/>
      <c r="D61" s="267"/>
      <c r="E61" s="267"/>
      <c r="F61" s="267"/>
      <c r="G61" s="267"/>
      <c r="H61" s="267"/>
      <c r="I61" s="267"/>
      <c r="J61" s="267"/>
    </row>
    <row r="62" spans="1:10" ht="15" customHeight="1">
      <c r="A62" s="267"/>
      <c r="B62" s="267"/>
      <c r="C62" s="267"/>
      <c r="D62" s="267"/>
      <c r="E62" s="267"/>
      <c r="F62" s="267"/>
      <c r="G62" s="267"/>
      <c r="H62" s="267"/>
      <c r="I62" s="267"/>
      <c r="J62" s="267"/>
    </row>
    <row r="63" spans="1:10" ht="15" customHeight="1">
      <c r="A63" s="267"/>
      <c r="B63" s="267"/>
      <c r="C63" s="267"/>
      <c r="D63" s="267"/>
      <c r="E63" s="267"/>
      <c r="F63" s="267"/>
      <c r="G63" s="267"/>
      <c r="H63" s="267"/>
      <c r="I63" s="267"/>
      <c r="J63" s="267"/>
    </row>
    <row r="64" spans="1:10" ht="15" customHeight="1">
      <c r="A64" s="267"/>
      <c r="B64" s="267"/>
      <c r="C64" s="267"/>
      <c r="D64" s="267"/>
      <c r="E64" s="267"/>
      <c r="F64" s="267"/>
      <c r="G64" s="267"/>
      <c r="H64" s="267"/>
      <c r="I64" s="267"/>
      <c r="J64" s="267"/>
    </row>
    <row r="65" spans="1:10" ht="15" customHeight="1">
      <c r="A65" s="267"/>
      <c r="B65" s="267"/>
      <c r="C65" s="267"/>
      <c r="D65" s="267"/>
      <c r="E65" s="267"/>
      <c r="F65" s="267"/>
      <c r="G65" s="267"/>
      <c r="H65" s="267"/>
      <c r="I65" s="267"/>
      <c r="J65" s="267"/>
    </row>
    <row r="66" spans="1:10" ht="15" customHeight="1">
      <c r="A66" s="255" t="s">
        <v>135</v>
      </c>
      <c r="B66" s="256"/>
      <c r="C66" s="256"/>
      <c r="D66" s="256"/>
      <c r="E66" s="256"/>
      <c r="F66" s="256"/>
      <c r="G66" s="256"/>
      <c r="H66" s="256"/>
      <c r="I66" s="256"/>
      <c r="J66" s="257"/>
    </row>
    <row r="67" spans="1:10" ht="15" customHeight="1">
      <c r="A67" s="258"/>
      <c r="B67" s="259"/>
      <c r="C67" s="259"/>
      <c r="D67" s="259"/>
      <c r="E67" s="259"/>
      <c r="F67" s="259"/>
      <c r="G67" s="259"/>
      <c r="H67" s="259"/>
      <c r="I67" s="259"/>
      <c r="J67" s="260"/>
    </row>
    <row r="68" spans="1:10" ht="15" customHeight="1">
      <c r="A68" s="258"/>
      <c r="B68" s="259"/>
      <c r="C68" s="259"/>
      <c r="D68" s="259"/>
      <c r="E68" s="259"/>
      <c r="F68" s="259"/>
      <c r="G68" s="259"/>
      <c r="H68" s="259"/>
      <c r="I68" s="259"/>
      <c r="J68" s="260"/>
    </row>
    <row r="69" spans="1:10" ht="15" customHeight="1">
      <c r="A69" s="261"/>
      <c r="B69" s="262"/>
      <c r="C69" s="262"/>
      <c r="D69" s="262"/>
      <c r="E69" s="262"/>
      <c r="F69" s="262"/>
      <c r="G69" s="262"/>
      <c r="H69" s="262"/>
      <c r="I69" s="262"/>
      <c r="J69" s="263"/>
    </row>
    <row r="70" spans="1:10" ht="15" customHeight="1">
      <c r="A70" s="267" t="s">
        <v>248</v>
      </c>
      <c r="B70" s="267"/>
      <c r="C70" s="267"/>
      <c r="D70" s="267"/>
      <c r="E70" s="267"/>
      <c r="F70" s="267"/>
      <c r="G70" s="267"/>
      <c r="H70" s="267"/>
      <c r="I70" s="267"/>
      <c r="J70" s="267"/>
    </row>
    <row r="71" spans="1:10" ht="15" customHeight="1">
      <c r="A71" s="267"/>
      <c r="B71" s="267"/>
      <c r="C71" s="267"/>
      <c r="D71" s="267"/>
      <c r="E71" s="267"/>
      <c r="F71" s="267"/>
      <c r="G71" s="267"/>
      <c r="H71" s="267"/>
      <c r="I71" s="267"/>
      <c r="J71" s="267"/>
    </row>
    <row r="72" spans="1:10" ht="15" customHeight="1">
      <c r="A72" s="267"/>
      <c r="B72" s="267"/>
      <c r="C72" s="267"/>
      <c r="D72" s="267"/>
      <c r="E72" s="267"/>
      <c r="F72" s="267"/>
      <c r="G72" s="267"/>
      <c r="H72" s="267"/>
      <c r="I72" s="267"/>
      <c r="J72" s="267"/>
    </row>
    <row r="73" spans="1:10" ht="15" customHeight="1">
      <c r="A73" s="267"/>
      <c r="B73" s="267"/>
      <c r="C73" s="267"/>
      <c r="D73" s="267"/>
      <c r="E73" s="267"/>
      <c r="F73" s="267"/>
      <c r="G73" s="267"/>
      <c r="H73" s="267"/>
      <c r="I73" s="267"/>
      <c r="J73" s="267"/>
    </row>
    <row r="74" spans="1:10" ht="15" customHeight="1">
      <c r="A74" s="267"/>
      <c r="B74" s="267"/>
      <c r="C74" s="267"/>
      <c r="D74" s="267"/>
      <c r="E74" s="267"/>
      <c r="F74" s="267"/>
      <c r="G74" s="267"/>
      <c r="H74" s="267"/>
      <c r="I74" s="267"/>
      <c r="J74" s="267"/>
    </row>
    <row r="75" spans="1:10" ht="15" customHeight="1">
      <c r="A75" s="267"/>
      <c r="B75" s="267"/>
      <c r="C75" s="267"/>
      <c r="D75" s="267"/>
      <c r="E75" s="267"/>
      <c r="F75" s="267"/>
      <c r="G75" s="267"/>
      <c r="H75" s="267"/>
      <c r="I75" s="267"/>
      <c r="J75" s="267"/>
    </row>
    <row r="76" spans="1:10" ht="15" customHeight="1">
      <c r="A76" s="267"/>
      <c r="B76" s="267"/>
      <c r="C76" s="267"/>
      <c r="D76" s="267"/>
      <c r="E76" s="267"/>
      <c r="F76" s="267"/>
      <c r="G76" s="267"/>
      <c r="H76" s="267"/>
      <c r="I76" s="267"/>
      <c r="J76" s="267"/>
    </row>
    <row r="77" spans="1:10" ht="15" customHeight="1">
      <c r="A77" s="267"/>
      <c r="B77" s="267"/>
      <c r="C77" s="267"/>
      <c r="D77" s="267"/>
      <c r="E77" s="267"/>
      <c r="F77" s="267"/>
      <c r="G77" s="267"/>
      <c r="H77" s="267"/>
      <c r="I77" s="267"/>
      <c r="J77" s="267"/>
    </row>
    <row r="78" spans="1:10" ht="15" customHeight="1">
      <c r="A78" s="267"/>
      <c r="B78" s="267"/>
      <c r="C78" s="267"/>
      <c r="D78" s="267"/>
      <c r="E78" s="267"/>
      <c r="F78" s="267"/>
      <c r="G78" s="267"/>
      <c r="H78" s="267"/>
      <c r="I78" s="267"/>
      <c r="J78" s="267"/>
    </row>
    <row r="79" spans="1:10" ht="15" customHeight="1">
      <c r="A79" s="267"/>
      <c r="B79" s="267"/>
      <c r="C79" s="267"/>
      <c r="D79" s="267"/>
      <c r="E79" s="267"/>
      <c r="F79" s="267"/>
      <c r="G79" s="267"/>
      <c r="H79" s="267"/>
      <c r="I79" s="267"/>
      <c r="J79" s="267"/>
    </row>
    <row r="80" spans="1:10" ht="15" customHeight="1">
      <c r="A80" s="267"/>
      <c r="B80" s="267"/>
      <c r="C80" s="267"/>
      <c r="D80" s="267"/>
      <c r="E80" s="267"/>
      <c r="F80" s="267"/>
      <c r="G80" s="267"/>
      <c r="H80" s="267"/>
      <c r="I80" s="267"/>
      <c r="J80" s="267"/>
    </row>
    <row r="81" spans="1:10" ht="15" customHeight="1">
      <c r="A81" s="267"/>
      <c r="B81" s="267"/>
      <c r="C81" s="267"/>
      <c r="D81" s="267"/>
      <c r="E81" s="267"/>
      <c r="F81" s="267"/>
      <c r="G81" s="267"/>
      <c r="H81" s="267"/>
      <c r="I81" s="267"/>
      <c r="J81" s="267"/>
    </row>
    <row r="82" spans="1:10" ht="15" customHeight="1">
      <c r="A82" s="267"/>
      <c r="B82" s="267"/>
      <c r="C82" s="267"/>
      <c r="D82" s="267"/>
      <c r="E82" s="267"/>
      <c r="F82" s="267"/>
      <c r="G82" s="267"/>
      <c r="H82" s="267"/>
      <c r="I82" s="267"/>
      <c r="J82" s="267"/>
    </row>
    <row r="83" spans="1:10" ht="15" customHeight="1">
      <c r="A83" s="267"/>
      <c r="B83" s="267"/>
      <c r="C83" s="267"/>
      <c r="D83" s="267"/>
      <c r="E83" s="267"/>
      <c r="F83" s="267"/>
      <c r="G83" s="267"/>
      <c r="H83" s="267"/>
      <c r="I83" s="267"/>
      <c r="J83" s="267"/>
    </row>
    <row r="84" spans="1:10" ht="15" customHeight="1">
      <c r="A84" s="255" t="s">
        <v>126</v>
      </c>
      <c r="B84" s="256"/>
      <c r="C84" s="256"/>
      <c r="D84" s="256"/>
      <c r="E84" s="256"/>
      <c r="F84" s="256"/>
      <c r="G84" s="256"/>
      <c r="H84" s="256"/>
      <c r="I84" s="256"/>
      <c r="J84" s="257"/>
    </row>
    <row r="85" spans="1:10" ht="15" customHeight="1">
      <c r="A85" s="258"/>
      <c r="B85" s="259"/>
      <c r="C85" s="259"/>
      <c r="D85" s="259"/>
      <c r="E85" s="259"/>
      <c r="F85" s="259"/>
      <c r="G85" s="259"/>
      <c r="H85" s="259"/>
      <c r="I85" s="259"/>
      <c r="J85" s="260"/>
    </row>
    <row r="86" spans="1:10" ht="15" customHeight="1">
      <c r="A86" s="261"/>
      <c r="B86" s="262"/>
      <c r="C86" s="262"/>
      <c r="D86" s="262"/>
      <c r="E86" s="262"/>
      <c r="F86" s="262"/>
      <c r="G86" s="262"/>
      <c r="H86" s="262"/>
      <c r="I86" s="262"/>
      <c r="J86" s="263"/>
    </row>
    <row r="87" spans="1:10" ht="15" customHeight="1">
      <c r="A87" s="267" t="s">
        <v>248</v>
      </c>
      <c r="B87" s="267"/>
      <c r="C87" s="267"/>
      <c r="D87" s="267"/>
      <c r="E87" s="267"/>
      <c r="F87" s="267"/>
      <c r="G87" s="267"/>
      <c r="H87" s="267"/>
      <c r="I87" s="267"/>
      <c r="J87" s="267"/>
    </row>
    <row r="88" spans="1:10" ht="15" customHeight="1">
      <c r="A88" s="267"/>
      <c r="B88" s="267"/>
      <c r="C88" s="267"/>
      <c r="D88" s="267"/>
      <c r="E88" s="267"/>
      <c r="F88" s="267"/>
      <c r="G88" s="267"/>
      <c r="H88" s="267"/>
      <c r="I88" s="267"/>
      <c r="J88" s="267"/>
    </row>
    <row r="89" spans="1:10" ht="15" customHeight="1">
      <c r="A89" s="267"/>
      <c r="B89" s="267"/>
      <c r="C89" s="267"/>
      <c r="D89" s="267"/>
      <c r="E89" s="267"/>
      <c r="F89" s="267"/>
      <c r="G89" s="267"/>
      <c r="H89" s="267"/>
      <c r="I89" s="267"/>
      <c r="J89" s="267"/>
    </row>
    <row r="90" spans="1:10" ht="15" customHeight="1">
      <c r="A90" s="267"/>
      <c r="B90" s="267"/>
      <c r="C90" s="267"/>
      <c r="D90" s="267"/>
      <c r="E90" s="267"/>
      <c r="F90" s="267"/>
      <c r="G90" s="267"/>
      <c r="H90" s="267"/>
      <c r="I90" s="267"/>
      <c r="J90" s="267"/>
    </row>
    <row r="91" spans="1:10" ht="15" customHeight="1">
      <c r="A91" s="267"/>
      <c r="B91" s="267"/>
      <c r="C91" s="267"/>
      <c r="D91" s="267"/>
      <c r="E91" s="267"/>
      <c r="F91" s="267"/>
      <c r="G91" s="267"/>
      <c r="H91" s="267"/>
      <c r="I91" s="267"/>
      <c r="J91" s="267"/>
    </row>
    <row r="92" spans="1:10" ht="15" customHeight="1">
      <c r="A92" s="267"/>
      <c r="B92" s="267"/>
      <c r="C92" s="267"/>
      <c r="D92" s="267"/>
      <c r="E92" s="267"/>
      <c r="F92" s="267"/>
      <c r="G92" s="267"/>
      <c r="H92" s="267"/>
      <c r="I92" s="267"/>
      <c r="J92" s="267"/>
    </row>
    <row r="93" spans="1:10" ht="15" customHeight="1">
      <c r="A93" s="267"/>
      <c r="B93" s="267"/>
      <c r="C93" s="267"/>
      <c r="D93" s="267"/>
      <c r="E93" s="267"/>
      <c r="F93" s="267"/>
      <c r="G93" s="267"/>
      <c r="H93" s="267"/>
      <c r="I93" s="267"/>
      <c r="J93" s="267"/>
    </row>
    <row r="94" spans="1:10" ht="15" customHeight="1">
      <c r="A94" s="267"/>
      <c r="B94" s="267"/>
      <c r="C94" s="267"/>
      <c r="D94" s="267"/>
      <c r="E94" s="267"/>
      <c r="F94" s="267"/>
      <c r="G94" s="267"/>
      <c r="H94" s="267"/>
      <c r="I94" s="267"/>
      <c r="J94" s="267"/>
    </row>
    <row r="95" spans="1:10" ht="15" customHeight="1">
      <c r="A95" s="267"/>
      <c r="B95" s="267"/>
      <c r="C95" s="267"/>
      <c r="D95" s="267"/>
      <c r="E95" s="267"/>
      <c r="F95" s="267"/>
      <c r="G95" s="267"/>
      <c r="H95" s="267"/>
      <c r="I95" s="267"/>
      <c r="J95" s="267"/>
    </row>
    <row r="96" spans="1:10" ht="15" customHeight="1">
      <c r="A96" s="267"/>
      <c r="B96" s="267"/>
      <c r="C96" s="267"/>
      <c r="D96" s="267"/>
      <c r="E96" s="267"/>
      <c r="F96" s="267"/>
      <c r="G96" s="267"/>
      <c r="H96" s="267"/>
      <c r="I96" s="267"/>
      <c r="J96" s="267"/>
    </row>
    <row r="97" spans="1:10" ht="15" customHeight="1">
      <c r="A97" s="267"/>
      <c r="B97" s="267"/>
      <c r="C97" s="267"/>
      <c r="D97" s="267"/>
      <c r="E97" s="267"/>
      <c r="F97" s="267"/>
      <c r="G97" s="267"/>
      <c r="H97" s="267"/>
      <c r="I97" s="267"/>
      <c r="J97" s="267"/>
    </row>
    <row r="98" spans="1:10" ht="15" customHeight="1">
      <c r="A98" s="267"/>
      <c r="B98" s="267"/>
      <c r="C98" s="267"/>
      <c r="D98" s="267"/>
      <c r="E98" s="267"/>
      <c r="F98" s="267"/>
      <c r="G98" s="267"/>
      <c r="H98" s="267"/>
      <c r="I98" s="267"/>
      <c r="J98" s="267"/>
    </row>
    <row r="99" spans="1:10" ht="15" customHeight="1">
      <c r="A99" s="267"/>
      <c r="B99" s="267"/>
      <c r="C99" s="267"/>
      <c r="D99" s="267"/>
      <c r="E99" s="267"/>
      <c r="F99" s="267"/>
      <c r="G99" s="267"/>
      <c r="H99" s="267"/>
      <c r="I99" s="267"/>
      <c r="J99" s="267"/>
    </row>
    <row r="100" spans="1:10" ht="15" customHeight="1">
      <c r="A100" s="267"/>
      <c r="B100" s="267"/>
      <c r="C100" s="267"/>
      <c r="D100" s="267"/>
      <c r="E100" s="267"/>
      <c r="F100" s="267"/>
      <c r="G100" s="267"/>
      <c r="H100" s="267"/>
      <c r="I100" s="267"/>
      <c r="J100" s="267"/>
    </row>
    <row r="101" spans="1:10" ht="15" customHeight="1">
      <c r="A101" s="255" t="s">
        <v>127</v>
      </c>
      <c r="B101" s="256"/>
      <c r="C101" s="256"/>
      <c r="D101" s="256"/>
      <c r="E101" s="256"/>
      <c r="F101" s="256"/>
      <c r="G101" s="256"/>
      <c r="H101" s="256"/>
      <c r="I101" s="256"/>
      <c r="J101" s="257"/>
    </row>
    <row r="102" spans="1:10" ht="15" customHeight="1">
      <c r="A102" s="258"/>
      <c r="B102" s="259"/>
      <c r="C102" s="259"/>
      <c r="D102" s="259"/>
      <c r="E102" s="259"/>
      <c r="F102" s="259"/>
      <c r="G102" s="259"/>
      <c r="H102" s="259"/>
      <c r="I102" s="259"/>
      <c r="J102" s="260"/>
    </row>
    <row r="103" spans="1:10" ht="15" customHeight="1">
      <c r="A103" s="261"/>
      <c r="B103" s="262"/>
      <c r="C103" s="262"/>
      <c r="D103" s="262"/>
      <c r="E103" s="262"/>
      <c r="F103" s="262"/>
      <c r="G103" s="262"/>
      <c r="H103" s="262"/>
      <c r="I103" s="262"/>
      <c r="J103" s="263"/>
    </row>
    <row r="104" spans="1:10" ht="15" customHeight="1">
      <c r="A104" s="267" t="s">
        <v>248</v>
      </c>
      <c r="B104" s="267"/>
      <c r="C104" s="267"/>
      <c r="D104" s="267"/>
      <c r="E104" s="267"/>
      <c r="F104" s="267"/>
      <c r="G104" s="267"/>
      <c r="H104" s="267"/>
      <c r="I104" s="267"/>
      <c r="J104" s="267"/>
    </row>
    <row r="105" spans="1:10" ht="15" customHeight="1">
      <c r="A105" s="267"/>
      <c r="B105" s="267"/>
      <c r="C105" s="267"/>
      <c r="D105" s="267"/>
      <c r="E105" s="267"/>
      <c r="F105" s="267"/>
      <c r="G105" s="267"/>
      <c r="H105" s="267"/>
      <c r="I105" s="267"/>
      <c r="J105" s="267"/>
    </row>
    <row r="106" spans="1:10" ht="15" customHeight="1">
      <c r="A106" s="267"/>
      <c r="B106" s="267"/>
      <c r="C106" s="267"/>
      <c r="D106" s="267"/>
      <c r="E106" s="267"/>
      <c r="F106" s="267"/>
      <c r="G106" s="267"/>
      <c r="H106" s="267"/>
      <c r="I106" s="267"/>
      <c r="J106" s="267"/>
    </row>
    <row r="107" spans="1:10" ht="15" customHeight="1">
      <c r="A107" s="267"/>
      <c r="B107" s="267"/>
      <c r="C107" s="267"/>
      <c r="D107" s="267"/>
      <c r="E107" s="267"/>
      <c r="F107" s="267"/>
      <c r="G107" s="267"/>
      <c r="H107" s="267"/>
      <c r="I107" s="267"/>
      <c r="J107" s="267"/>
    </row>
    <row r="108" spans="1:10" ht="15" customHeight="1">
      <c r="A108" s="267"/>
      <c r="B108" s="267"/>
      <c r="C108" s="267"/>
      <c r="D108" s="267"/>
      <c r="E108" s="267"/>
      <c r="F108" s="267"/>
      <c r="G108" s="267"/>
      <c r="H108" s="267"/>
      <c r="I108" s="267"/>
      <c r="J108" s="267"/>
    </row>
    <row r="109" spans="1:10" ht="15" customHeight="1">
      <c r="A109" s="267"/>
      <c r="B109" s="267"/>
      <c r="C109" s="267"/>
      <c r="D109" s="267"/>
      <c r="E109" s="267"/>
      <c r="F109" s="267"/>
      <c r="G109" s="267"/>
      <c r="H109" s="267"/>
      <c r="I109" s="267"/>
      <c r="J109" s="267"/>
    </row>
    <row r="110" spans="1:10" ht="15" customHeight="1">
      <c r="A110" s="267"/>
      <c r="B110" s="267"/>
      <c r="C110" s="267"/>
      <c r="D110" s="267"/>
      <c r="E110" s="267"/>
      <c r="F110" s="267"/>
      <c r="G110" s="267"/>
      <c r="H110" s="267"/>
      <c r="I110" s="267"/>
      <c r="J110" s="267"/>
    </row>
    <row r="111" spans="1:10" ht="15" customHeight="1">
      <c r="A111" s="267"/>
      <c r="B111" s="267"/>
      <c r="C111" s="267"/>
      <c r="D111" s="267"/>
      <c r="E111" s="267"/>
      <c r="F111" s="267"/>
      <c r="G111" s="267"/>
      <c r="H111" s="267"/>
      <c r="I111" s="267"/>
      <c r="J111" s="267"/>
    </row>
    <row r="112" spans="1:10" ht="15" customHeight="1">
      <c r="A112" s="267"/>
      <c r="B112" s="267"/>
      <c r="C112" s="267"/>
      <c r="D112" s="267"/>
      <c r="E112" s="267"/>
      <c r="F112" s="267"/>
      <c r="G112" s="267"/>
      <c r="H112" s="267"/>
      <c r="I112" s="267"/>
      <c r="J112" s="267"/>
    </row>
    <row r="113" spans="1:10" ht="15" customHeight="1">
      <c r="A113" s="267"/>
      <c r="B113" s="267"/>
      <c r="C113" s="267"/>
      <c r="D113" s="267"/>
      <c r="E113" s="267"/>
      <c r="F113" s="267"/>
      <c r="G113" s="267"/>
      <c r="H113" s="267"/>
      <c r="I113" s="267"/>
      <c r="J113" s="267"/>
    </row>
    <row r="114" spans="1:10" ht="15" customHeight="1">
      <c r="A114" s="267"/>
      <c r="B114" s="267"/>
      <c r="C114" s="267"/>
      <c r="D114" s="267"/>
      <c r="E114" s="267"/>
      <c r="F114" s="267"/>
      <c r="G114" s="267"/>
      <c r="H114" s="267"/>
      <c r="I114" s="267"/>
      <c r="J114" s="267"/>
    </row>
    <row r="115" spans="1:10" ht="15" customHeight="1">
      <c r="A115" s="267"/>
      <c r="B115" s="267"/>
      <c r="C115" s="267"/>
      <c r="D115" s="267"/>
      <c r="E115" s="267"/>
      <c r="F115" s="267"/>
      <c r="G115" s="267"/>
      <c r="H115" s="267"/>
      <c r="I115" s="267"/>
      <c r="J115" s="267"/>
    </row>
    <row r="116" spans="1:10" ht="15" customHeight="1">
      <c r="A116" s="267"/>
      <c r="B116" s="267"/>
      <c r="C116" s="267"/>
      <c r="D116" s="267"/>
      <c r="E116" s="267"/>
      <c r="F116" s="267"/>
      <c r="G116" s="267"/>
      <c r="H116" s="267"/>
      <c r="I116" s="267"/>
      <c r="J116" s="267"/>
    </row>
    <row r="117" spans="1:10" ht="15" customHeight="1">
      <c r="A117" s="267"/>
      <c r="B117" s="267"/>
      <c r="C117" s="267"/>
      <c r="D117" s="267"/>
      <c r="E117" s="267"/>
      <c r="F117" s="267"/>
      <c r="G117" s="267"/>
      <c r="H117" s="267"/>
      <c r="I117" s="267"/>
      <c r="J117" s="267"/>
    </row>
    <row r="118" spans="1:10" ht="15" customHeight="1">
      <c r="A118" s="255" t="s">
        <v>139</v>
      </c>
      <c r="B118" s="256"/>
      <c r="C118" s="256"/>
      <c r="D118" s="256"/>
      <c r="E118" s="256"/>
      <c r="F118" s="256"/>
      <c r="G118" s="256"/>
      <c r="H118" s="256"/>
      <c r="I118" s="256"/>
      <c r="J118" s="257"/>
    </row>
    <row r="119" spans="1:10" ht="15" customHeight="1">
      <c r="A119" s="258"/>
      <c r="B119" s="259"/>
      <c r="C119" s="259"/>
      <c r="D119" s="259"/>
      <c r="E119" s="259"/>
      <c r="F119" s="259"/>
      <c r="G119" s="259"/>
      <c r="H119" s="259"/>
      <c r="I119" s="259"/>
      <c r="J119" s="260"/>
    </row>
    <row r="120" spans="1:10" ht="15" customHeight="1">
      <c r="A120" s="258"/>
      <c r="B120" s="259"/>
      <c r="C120" s="259"/>
      <c r="D120" s="259"/>
      <c r="E120" s="259"/>
      <c r="F120" s="259"/>
      <c r="G120" s="259"/>
      <c r="H120" s="259"/>
      <c r="I120" s="259"/>
      <c r="J120" s="260"/>
    </row>
    <row r="121" spans="1:10" ht="15" customHeight="1">
      <c r="A121" s="261"/>
      <c r="B121" s="262"/>
      <c r="C121" s="262"/>
      <c r="D121" s="262"/>
      <c r="E121" s="262"/>
      <c r="F121" s="262"/>
      <c r="G121" s="262"/>
      <c r="H121" s="262"/>
      <c r="I121" s="262"/>
      <c r="J121" s="263"/>
    </row>
    <row r="122" spans="1:10" ht="15" customHeight="1">
      <c r="A122" s="267" t="s">
        <v>248</v>
      </c>
      <c r="B122" s="267"/>
      <c r="C122" s="267"/>
      <c r="D122" s="267"/>
      <c r="E122" s="267"/>
      <c r="F122" s="267"/>
      <c r="G122" s="267"/>
      <c r="H122" s="267"/>
      <c r="I122" s="267"/>
      <c r="J122" s="267"/>
    </row>
    <row r="123" spans="1:10" ht="15" customHeight="1">
      <c r="A123" s="267"/>
      <c r="B123" s="267"/>
      <c r="C123" s="267"/>
      <c r="D123" s="267"/>
      <c r="E123" s="267"/>
      <c r="F123" s="267"/>
      <c r="G123" s="267"/>
      <c r="H123" s="267"/>
      <c r="I123" s="267"/>
      <c r="J123" s="267"/>
    </row>
    <row r="124" spans="1:10" ht="15" customHeight="1">
      <c r="A124" s="267"/>
      <c r="B124" s="267"/>
      <c r="C124" s="267"/>
      <c r="D124" s="267"/>
      <c r="E124" s="267"/>
      <c r="F124" s="267"/>
      <c r="G124" s="267"/>
      <c r="H124" s="267"/>
      <c r="I124" s="267"/>
      <c r="J124" s="267"/>
    </row>
    <row r="125" spans="1:10" ht="15" customHeight="1">
      <c r="A125" s="267"/>
      <c r="B125" s="267"/>
      <c r="C125" s="267"/>
      <c r="D125" s="267"/>
      <c r="E125" s="267"/>
      <c r="F125" s="267"/>
      <c r="G125" s="267"/>
      <c r="H125" s="267"/>
      <c r="I125" s="267"/>
      <c r="J125" s="267"/>
    </row>
    <row r="126" spans="1:10" ht="15" customHeight="1">
      <c r="A126" s="267"/>
      <c r="B126" s="267"/>
      <c r="C126" s="267"/>
      <c r="D126" s="267"/>
      <c r="E126" s="267"/>
      <c r="F126" s="267"/>
      <c r="G126" s="267"/>
      <c r="H126" s="267"/>
      <c r="I126" s="267"/>
      <c r="J126" s="267"/>
    </row>
    <row r="127" spans="1:10" ht="15" customHeight="1">
      <c r="A127" s="267"/>
      <c r="B127" s="267"/>
      <c r="C127" s="267"/>
      <c r="D127" s="267"/>
      <c r="E127" s="267"/>
      <c r="F127" s="267"/>
      <c r="G127" s="267"/>
      <c r="H127" s="267"/>
      <c r="I127" s="267"/>
      <c r="J127" s="267"/>
    </row>
    <row r="128" spans="1:10" ht="15" customHeight="1">
      <c r="A128" s="267"/>
      <c r="B128" s="267"/>
      <c r="C128" s="267"/>
      <c r="D128" s="267"/>
      <c r="E128" s="267"/>
      <c r="F128" s="267"/>
      <c r="G128" s="267"/>
      <c r="H128" s="267"/>
      <c r="I128" s="267"/>
      <c r="J128" s="267"/>
    </row>
    <row r="129" spans="1:10" ht="15" customHeight="1">
      <c r="A129" s="267"/>
      <c r="B129" s="267"/>
      <c r="C129" s="267"/>
      <c r="D129" s="267"/>
      <c r="E129" s="267"/>
      <c r="F129" s="267"/>
      <c r="G129" s="267"/>
      <c r="H129" s="267"/>
      <c r="I129" s="267"/>
      <c r="J129" s="267"/>
    </row>
    <row r="130" spans="1:10" ht="15" customHeight="1">
      <c r="A130" s="267"/>
      <c r="B130" s="267"/>
      <c r="C130" s="267"/>
      <c r="D130" s="267"/>
      <c r="E130" s="267"/>
      <c r="F130" s="267"/>
      <c r="G130" s="267"/>
      <c r="H130" s="267"/>
      <c r="I130" s="267"/>
      <c r="J130" s="267"/>
    </row>
    <row r="131" spans="1:10" ht="15" customHeight="1">
      <c r="A131" s="267"/>
      <c r="B131" s="267"/>
      <c r="C131" s="267"/>
      <c r="D131" s="267"/>
      <c r="E131" s="267"/>
      <c r="F131" s="267"/>
      <c r="G131" s="267"/>
      <c r="H131" s="267"/>
      <c r="I131" s="267"/>
      <c r="J131" s="267"/>
    </row>
    <row r="132" spans="1:10" ht="15" customHeight="1">
      <c r="A132" s="267"/>
      <c r="B132" s="267"/>
      <c r="C132" s="267"/>
      <c r="D132" s="267"/>
      <c r="E132" s="267"/>
      <c r="F132" s="267"/>
      <c r="G132" s="267"/>
      <c r="H132" s="267"/>
      <c r="I132" s="267"/>
      <c r="J132" s="267"/>
    </row>
    <row r="133" spans="1:10" ht="15" customHeight="1">
      <c r="A133" s="267"/>
      <c r="B133" s="267"/>
      <c r="C133" s="267"/>
      <c r="D133" s="267"/>
      <c r="E133" s="267"/>
      <c r="F133" s="267"/>
      <c r="G133" s="267"/>
      <c r="H133" s="267"/>
      <c r="I133" s="267"/>
      <c r="J133" s="267"/>
    </row>
    <row r="134" spans="1:10" ht="15" customHeight="1">
      <c r="A134" s="267"/>
      <c r="B134" s="267"/>
      <c r="C134" s="267"/>
      <c r="D134" s="267"/>
      <c r="E134" s="267"/>
      <c r="F134" s="267"/>
      <c r="G134" s="267"/>
      <c r="H134" s="267"/>
      <c r="I134" s="267"/>
      <c r="J134" s="267"/>
    </row>
    <row r="135" spans="1:10" ht="15" customHeight="1">
      <c r="A135" s="267"/>
      <c r="B135" s="267"/>
      <c r="C135" s="267"/>
      <c r="D135" s="267"/>
      <c r="E135" s="267"/>
      <c r="F135" s="267"/>
      <c r="G135" s="267"/>
      <c r="H135" s="267"/>
      <c r="I135" s="267"/>
      <c r="J135" s="267"/>
    </row>
    <row r="136" spans="1:10" ht="15" customHeight="1">
      <c r="A136" s="252"/>
      <c r="B136" s="253"/>
      <c r="C136" s="253"/>
      <c r="D136" s="253"/>
      <c r="E136" s="253"/>
      <c r="F136" s="253"/>
      <c r="G136" s="253"/>
      <c r="H136" s="253"/>
      <c r="I136" s="253"/>
      <c r="J136" s="254"/>
    </row>
    <row r="137" spans="1:10" ht="15" customHeight="1">
      <c r="A137" s="240" t="s">
        <v>122</v>
      </c>
      <c r="B137" s="241"/>
      <c r="C137" s="241"/>
      <c r="D137" s="241"/>
      <c r="E137" s="241"/>
      <c r="F137" s="241"/>
      <c r="G137" s="241"/>
      <c r="H137" s="241"/>
      <c r="I137" s="241"/>
      <c r="J137" s="242"/>
    </row>
    <row r="138" spans="1:10" ht="15" customHeight="1">
      <c r="A138" s="243" t="s">
        <v>140</v>
      </c>
      <c r="B138" s="244"/>
      <c r="C138" s="244"/>
      <c r="D138" s="244"/>
      <c r="E138" s="244"/>
      <c r="F138" s="244"/>
      <c r="G138" s="244"/>
      <c r="H138" s="244"/>
      <c r="I138" s="244"/>
      <c r="J138" s="245"/>
    </row>
    <row r="139" spans="1:10" ht="15" customHeight="1">
      <c r="A139" s="246"/>
      <c r="B139" s="247"/>
      <c r="C139" s="247"/>
      <c r="D139" s="247"/>
      <c r="E139" s="247"/>
      <c r="F139" s="247"/>
      <c r="G139" s="247"/>
      <c r="H139" s="247"/>
      <c r="I139" s="247"/>
      <c r="J139" s="248"/>
    </row>
    <row r="140" spans="1:10" ht="15" customHeight="1">
      <c r="A140" s="249"/>
      <c r="B140" s="250"/>
      <c r="C140" s="250"/>
      <c r="D140" s="250"/>
      <c r="E140" s="250"/>
      <c r="F140" s="250"/>
      <c r="G140" s="250"/>
      <c r="H140" s="250"/>
      <c r="I140" s="250"/>
      <c r="J140" s="251"/>
    </row>
    <row r="141" spans="1:10" ht="15" customHeight="1">
      <c r="A141" s="271" t="s">
        <v>87</v>
      </c>
      <c r="B141" s="271"/>
      <c r="C141" s="271"/>
      <c r="D141" s="271"/>
      <c r="E141" s="271"/>
      <c r="F141" s="271"/>
      <c r="G141" s="271"/>
      <c r="H141" s="271"/>
      <c r="I141" s="271"/>
      <c r="J141" s="271"/>
    </row>
    <row r="142" spans="1:10" ht="15" customHeight="1">
      <c r="A142" s="271"/>
      <c r="B142" s="271"/>
      <c r="C142" s="271"/>
      <c r="D142" s="271"/>
      <c r="E142" s="271"/>
      <c r="F142" s="271"/>
      <c r="G142" s="271"/>
      <c r="H142" s="271"/>
      <c r="I142" s="271"/>
      <c r="J142" s="271"/>
    </row>
    <row r="143" spans="1:10" ht="15" customHeight="1">
      <c r="A143" s="271" t="s">
        <v>88</v>
      </c>
      <c r="B143" s="271"/>
      <c r="C143" s="271"/>
      <c r="D143" s="271"/>
      <c r="E143" s="271"/>
      <c r="F143" s="271"/>
      <c r="G143" s="271"/>
      <c r="H143" s="271"/>
      <c r="I143" s="271"/>
      <c r="J143" s="271"/>
    </row>
    <row r="144" spans="1:10" ht="15" customHeight="1">
      <c r="A144" s="271" t="s">
        <v>89</v>
      </c>
      <c r="B144" s="271"/>
      <c r="C144" s="271"/>
      <c r="D144" s="271"/>
      <c r="E144" s="271"/>
      <c r="F144" s="271"/>
      <c r="G144" s="271"/>
      <c r="H144" s="271"/>
      <c r="I144" s="271"/>
      <c r="J144" s="271"/>
    </row>
    <row r="145" spans="1:10" ht="15" customHeight="1">
      <c r="A145" s="267" t="s">
        <v>249</v>
      </c>
      <c r="B145" s="267"/>
      <c r="C145" s="267"/>
      <c r="D145" s="267"/>
      <c r="E145" s="267"/>
      <c r="F145" s="267"/>
      <c r="G145" s="267"/>
      <c r="H145" s="267"/>
      <c r="I145" s="267"/>
      <c r="J145" s="267"/>
    </row>
    <row r="146" spans="1:10" ht="15" customHeight="1">
      <c r="A146" s="267"/>
      <c r="B146" s="267"/>
      <c r="C146" s="267"/>
      <c r="D146" s="267"/>
      <c r="E146" s="267"/>
      <c r="F146" s="267"/>
      <c r="G146" s="267"/>
      <c r="H146" s="267"/>
      <c r="I146" s="267"/>
      <c r="J146" s="267"/>
    </row>
    <row r="147" spans="1:10" ht="15" customHeight="1">
      <c r="A147" s="267"/>
      <c r="B147" s="267"/>
      <c r="C147" s="267"/>
      <c r="D147" s="267"/>
      <c r="E147" s="267"/>
      <c r="F147" s="267"/>
      <c r="G147" s="267"/>
      <c r="H147" s="267"/>
      <c r="I147" s="267"/>
      <c r="J147" s="267"/>
    </row>
    <row r="148" spans="1:10" ht="15" customHeight="1">
      <c r="A148" s="267"/>
      <c r="B148" s="267"/>
      <c r="C148" s="267"/>
      <c r="D148" s="267"/>
      <c r="E148" s="267"/>
      <c r="F148" s="267"/>
      <c r="G148" s="267"/>
      <c r="H148" s="267"/>
      <c r="I148" s="267"/>
      <c r="J148" s="267"/>
    </row>
    <row r="149" spans="1:10" ht="15" customHeight="1">
      <c r="A149" s="267"/>
      <c r="B149" s="267"/>
      <c r="C149" s="267"/>
      <c r="D149" s="267"/>
      <c r="E149" s="267"/>
      <c r="F149" s="267"/>
      <c r="G149" s="267"/>
      <c r="H149" s="267"/>
      <c r="I149" s="267"/>
      <c r="J149" s="267"/>
    </row>
    <row r="150" spans="1:10" ht="15" customHeight="1">
      <c r="A150" s="267"/>
      <c r="B150" s="267"/>
      <c r="C150" s="267"/>
      <c r="D150" s="267"/>
      <c r="E150" s="267"/>
      <c r="F150" s="267"/>
      <c r="G150" s="267"/>
      <c r="H150" s="267"/>
      <c r="I150" s="267"/>
      <c r="J150" s="267"/>
    </row>
    <row r="151" spans="1:10" ht="15" customHeight="1">
      <c r="A151" s="267"/>
      <c r="B151" s="267"/>
      <c r="C151" s="267"/>
      <c r="D151" s="267"/>
      <c r="E151" s="267"/>
      <c r="F151" s="267"/>
      <c r="G151" s="267"/>
      <c r="H151" s="267"/>
      <c r="I151" s="267"/>
      <c r="J151" s="267"/>
    </row>
    <row r="152" spans="1:10" ht="15" customHeight="1">
      <c r="A152" s="267"/>
      <c r="B152" s="267"/>
      <c r="C152" s="267"/>
      <c r="D152" s="267"/>
      <c r="E152" s="267"/>
      <c r="F152" s="267"/>
      <c r="G152" s="267"/>
      <c r="H152" s="267"/>
      <c r="I152" s="267"/>
      <c r="J152" s="267"/>
    </row>
    <row r="153" spans="1:10" ht="15" customHeight="1">
      <c r="A153" s="267"/>
      <c r="B153" s="267"/>
      <c r="C153" s="267"/>
      <c r="D153" s="267"/>
      <c r="E153" s="267"/>
      <c r="F153" s="267"/>
      <c r="G153" s="267"/>
      <c r="H153" s="267"/>
      <c r="I153" s="267"/>
      <c r="J153" s="267"/>
    </row>
    <row r="154" spans="1:10" ht="15" customHeight="1">
      <c r="A154" s="267"/>
      <c r="B154" s="267"/>
      <c r="C154" s="267"/>
      <c r="D154" s="267"/>
      <c r="E154" s="267"/>
      <c r="F154" s="267"/>
      <c r="G154" s="267"/>
      <c r="H154" s="267"/>
      <c r="I154" s="267"/>
      <c r="J154" s="267"/>
    </row>
    <row r="155" spans="1:10" ht="15" customHeight="1">
      <c r="A155" s="267"/>
      <c r="B155" s="267"/>
      <c r="C155" s="267"/>
      <c r="D155" s="267"/>
      <c r="E155" s="267"/>
      <c r="F155" s="267"/>
      <c r="G155" s="267"/>
      <c r="H155" s="267"/>
      <c r="I155" s="267"/>
      <c r="J155" s="267"/>
    </row>
    <row r="156" spans="1:10" ht="15" customHeight="1">
      <c r="A156" s="267"/>
      <c r="B156" s="267"/>
      <c r="C156" s="267"/>
      <c r="D156" s="267"/>
      <c r="E156" s="267"/>
      <c r="F156" s="267"/>
      <c r="G156" s="267"/>
      <c r="H156" s="267"/>
      <c r="I156" s="267"/>
      <c r="J156" s="267"/>
    </row>
    <row r="157" spans="1:10" ht="15" customHeight="1">
      <c r="A157" s="267"/>
      <c r="B157" s="267"/>
      <c r="C157" s="267"/>
      <c r="D157" s="267"/>
      <c r="E157" s="267"/>
      <c r="F157" s="267"/>
      <c r="G157" s="267"/>
      <c r="H157" s="267"/>
      <c r="I157" s="267"/>
      <c r="J157" s="267"/>
    </row>
    <row r="158" spans="1:10" ht="15" customHeight="1">
      <c r="A158" s="267"/>
      <c r="B158" s="267"/>
      <c r="C158" s="267"/>
      <c r="D158" s="267"/>
      <c r="E158" s="267"/>
      <c r="F158" s="267"/>
      <c r="G158" s="267"/>
      <c r="H158" s="267"/>
      <c r="I158" s="267"/>
      <c r="J158" s="267"/>
    </row>
    <row r="159" spans="1:10" ht="15" customHeight="1">
      <c r="A159" s="267"/>
      <c r="B159" s="267"/>
      <c r="C159" s="267"/>
      <c r="D159" s="267"/>
      <c r="E159" s="267"/>
      <c r="F159" s="267"/>
      <c r="G159" s="267"/>
      <c r="H159" s="267"/>
      <c r="I159" s="267"/>
      <c r="J159" s="267"/>
    </row>
    <row r="160" spans="1:10" ht="15" customHeight="1">
      <c r="A160" s="267"/>
      <c r="B160" s="267"/>
      <c r="C160" s="267"/>
      <c r="D160" s="267"/>
      <c r="E160" s="267"/>
      <c r="F160" s="267"/>
      <c r="G160" s="267"/>
      <c r="H160" s="267"/>
      <c r="I160" s="267"/>
      <c r="J160" s="267"/>
    </row>
    <row r="161" spans="1:10" ht="15" customHeight="1">
      <c r="A161" s="267"/>
      <c r="B161" s="267"/>
      <c r="C161" s="267"/>
      <c r="D161" s="267"/>
      <c r="E161" s="267"/>
      <c r="F161" s="267"/>
      <c r="G161" s="267"/>
      <c r="H161" s="267"/>
      <c r="I161" s="267"/>
      <c r="J161" s="267"/>
    </row>
    <row r="162" spans="1:10" ht="15" customHeight="1">
      <c r="A162" s="267"/>
      <c r="B162" s="267"/>
      <c r="C162" s="267"/>
      <c r="D162" s="267"/>
      <c r="E162" s="267"/>
      <c r="F162" s="267"/>
      <c r="G162" s="267"/>
      <c r="H162" s="267"/>
      <c r="I162" s="267"/>
      <c r="J162" s="267"/>
    </row>
    <row r="163" spans="1:10" ht="15" customHeight="1">
      <c r="A163" s="267"/>
      <c r="B163" s="267"/>
      <c r="C163" s="267"/>
      <c r="D163" s="267"/>
      <c r="E163" s="267"/>
      <c r="F163" s="267"/>
      <c r="G163" s="267"/>
      <c r="H163" s="267"/>
      <c r="I163" s="267"/>
      <c r="J163" s="267"/>
    </row>
    <row r="164" spans="1:10" ht="15" customHeight="1">
      <c r="A164" s="267"/>
      <c r="B164" s="267"/>
      <c r="C164" s="267"/>
      <c r="D164" s="267"/>
      <c r="E164" s="267"/>
      <c r="F164" s="267"/>
      <c r="G164" s="267"/>
      <c r="H164" s="267"/>
      <c r="I164" s="267"/>
      <c r="J164" s="267"/>
    </row>
    <row r="165" spans="1:10" ht="15" customHeight="1">
      <c r="A165" s="267"/>
      <c r="B165" s="267"/>
      <c r="C165" s="267"/>
      <c r="D165" s="267"/>
      <c r="E165" s="267"/>
      <c r="F165" s="267"/>
      <c r="G165" s="267"/>
      <c r="H165" s="267"/>
      <c r="I165" s="267"/>
      <c r="J165" s="267"/>
    </row>
    <row r="166" spans="1:10" ht="15" customHeight="1">
      <c r="A166" s="267"/>
      <c r="B166" s="267"/>
      <c r="C166" s="267"/>
      <c r="D166" s="267"/>
      <c r="E166" s="267"/>
      <c r="F166" s="267"/>
      <c r="G166" s="267"/>
      <c r="H166" s="267"/>
      <c r="I166" s="267"/>
      <c r="J166" s="267"/>
    </row>
    <row r="167" spans="1:10" ht="15" customHeight="1">
      <c r="A167" s="267"/>
      <c r="B167" s="267"/>
      <c r="C167" s="267"/>
      <c r="D167" s="267"/>
      <c r="E167" s="267"/>
      <c r="F167" s="267"/>
      <c r="G167" s="267"/>
      <c r="H167" s="267"/>
      <c r="I167" s="267"/>
      <c r="J167" s="267"/>
    </row>
    <row r="168" spans="1:10" ht="15" customHeight="1">
      <c r="A168" s="267"/>
      <c r="B168" s="267"/>
      <c r="C168" s="267"/>
      <c r="D168" s="267"/>
      <c r="E168" s="267"/>
      <c r="F168" s="267"/>
      <c r="G168" s="267"/>
      <c r="H168" s="267"/>
      <c r="I168" s="267"/>
      <c r="J168" s="267"/>
    </row>
    <row r="169" spans="1:10" ht="15" customHeight="1">
      <c r="A169" s="267"/>
      <c r="B169" s="267"/>
      <c r="C169" s="267"/>
      <c r="D169" s="267"/>
      <c r="E169" s="267"/>
      <c r="F169" s="267"/>
      <c r="G169" s="267"/>
      <c r="H169" s="267"/>
      <c r="I169" s="267"/>
      <c r="J169" s="267"/>
    </row>
    <row r="170" spans="1:10" ht="15" customHeight="1">
      <c r="A170" s="267"/>
      <c r="B170" s="267"/>
      <c r="C170" s="267"/>
      <c r="D170" s="267"/>
      <c r="E170" s="267"/>
      <c r="F170" s="267"/>
      <c r="G170" s="267"/>
      <c r="H170" s="267"/>
      <c r="I170" s="267"/>
      <c r="J170" s="267"/>
    </row>
    <row r="171" spans="1:10" ht="15" customHeight="1">
      <c r="A171" s="252"/>
      <c r="B171" s="253"/>
      <c r="C171" s="253"/>
      <c r="D171" s="253"/>
      <c r="E171" s="253"/>
      <c r="F171" s="253"/>
      <c r="G171" s="253"/>
      <c r="H171" s="253"/>
      <c r="I171" s="253"/>
      <c r="J171" s="254"/>
    </row>
    <row r="172" spans="1:10" ht="15" customHeight="1">
      <c r="A172" s="240" t="s">
        <v>240</v>
      </c>
      <c r="B172" s="241"/>
      <c r="C172" s="241"/>
      <c r="D172" s="241"/>
      <c r="E172" s="241"/>
      <c r="F172" s="241"/>
      <c r="G172" s="241"/>
      <c r="H172" s="241"/>
      <c r="I172" s="241"/>
      <c r="J172" s="242"/>
    </row>
    <row r="173" spans="1:10" ht="15" customHeight="1">
      <c r="A173" s="243" t="s">
        <v>218</v>
      </c>
      <c r="B173" s="244"/>
      <c r="C173" s="244"/>
      <c r="D173" s="244"/>
      <c r="E173" s="244"/>
      <c r="F173" s="244"/>
      <c r="G173" s="244"/>
      <c r="H173" s="244"/>
      <c r="I173" s="244"/>
      <c r="J173" s="245"/>
    </row>
    <row r="174" spans="1:10" ht="15" customHeight="1">
      <c r="A174" s="246"/>
      <c r="B174" s="247"/>
      <c r="C174" s="247"/>
      <c r="D174" s="247"/>
      <c r="E174" s="247"/>
      <c r="F174" s="247"/>
      <c r="G174" s="247"/>
      <c r="H174" s="247"/>
      <c r="I174" s="247"/>
      <c r="J174" s="248"/>
    </row>
    <row r="175" spans="1:10" ht="15" customHeight="1">
      <c r="A175" s="246"/>
      <c r="B175" s="247"/>
      <c r="C175" s="247"/>
      <c r="D175" s="247"/>
      <c r="E175" s="247"/>
      <c r="F175" s="247"/>
      <c r="G175" s="247"/>
      <c r="H175" s="247"/>
      <c r="I175" s="247"/>
      <c r="J175" s="248"/>
    </row>
    <row r="176" spans="1:10" ht="15" customHeight="1">
      <c r="A176" s="246"/>
      <c r="B176" s="247"/>
      <c r="C176" s="247"/>
      <c r="D176" s="247"/>
      <c r="E176" s="247"/>
      <c r="F176" s="247"/>
      <c r="G176" s="247"/>
      <c r="H176" s="247"/>
      <c r="I176" s="247"/>
      <c r="J176" s="248"/>
    </row>
    <row r="177" spans="1:10" ht="15" customHeight="1">
      <c r="A177" s="249"/>
      <c r="B177" s="250"/>
      <c r="C177" s="250"/>
      <c r="D177" s="250"/>
      <c r="E177" s="250"/>
      <c r="F177" s="250"/>
      <c r="G177" s="250"/>
      <c r="H177" s="250"/>
      <c r="I177" s="250"/>
      <c r="J177" s="251"/>
    </row>
    <row r="178" spans="1:10" ht="15" customHeight="1">
      <c r="A178" s="267" t="s">
        <v>247</v>
      </c>
      <c r="B178" s="267"/>
      <c r="C178" s="267"/>
      <c r="D178" s="267"/>
      <c r="E178" s="267"/>
      <c r="F178" s="267"/>
      <c r="G178" s="267"/>
      <c r="H178" s="267"/>
      <c r="I178" s="267"/>
      <c r="J178" s="267"/>
    </row>
    <row r="179" spans="1:10" ht="15" customHeight="1">
      <c r="A179" s="267"/>
      <c r="B179" s="267"/>
      <c r="C179" s="267"/>
      <c r="D179" s="267"/>
      <c r="E179" s="267"/>
      <c r="F179" s="267"/>
      <c r="G179" s="267"/>
      <c r="H179" s="267"/>
      <c r="I179" s="267"/>
      <c r="J179" s="267"/>
    </row>
    <row r="180" spans="1:10" ht="15" customHeight="1">
      <c r="A180" s="267"/>
      <c r="B180" s="267"/>
      <c r="C180" s="267"/>
      <c r="D180" s="267"/>
      <c r="E180" s="267"/>
      <c r="F180" s="267"/>
      <c r="G180" s="267"/>
      <c r="H180" s="267"/>
      <c r="I180" s="267"/>
      <c r="J180" s="267"/>
    </row>
    <row r="181" spans="1:10" ht="15" customHeight="1">
      <c r="A181" s="267"/>
      <c r="B181" s="267"/>
      <c r="C181" s="267"/>
      <c r="D181" s="267"/>
      <c r="E181" s="267"/>
      <c r="F181" s="267"/>
      <c r="G181" s="267"/>
      <c r="H181" s="267"/>
      <c r="I181" s="267"/>
      <c r="J181" s="267"/>
    </row>
    <row r="182" spans="1:10" ht="15" customHeight="1">
      <c r="A182" s="267"/>
      <c r="B182" s="267"/>
      <c r="C182" s="267"/>
      <c r="D182" s="267"/>
      <c r="E182" s="267"/>
      <c r="F182" s="267"/>
      <c r="G182" s="267"/>
      <c r="H182" s="267"/>
      <c r="I182" s="267"/>
      <c r="J182" s="267"/>
    </row>
    <row r="183" spans="1:10" ht="15" customHeight="1">
      <c r="A183" s="267"/>
      <c r="B183" s="267"/>
      <c r="C183" s="267"/>
      <c r="D183" s="267"/>
      <c r="E183" s="267"/>
      <c r="F183" s="267"/>
      <c r="G183" s="267"/>
      <c r="H183" s="267"/>
      <c r="I183" s="267"/>
      <c r="J183" s="267"/>
    </row>
    <row r="184" spans="1:10" ht="15" customHeight="1">
      <c r="A184" s="267"/>
      <c r="B184" s="267"/>
      <c r="C184" s="267"/>
      <c r="D184" s="267"/>
      <c r="E184" s="267"/>
      <c r="F184" s="267"/>
      <c r="G184" s="267"/>
      <c r="H184" s="267"/>
      <c r="I184" s="267"/>
      <c r="J184" s="267"/>
    </row>
    <row r="185" spans="1:10" ht="15" customHeight="1">
      <c r="A185" s="267"/>
      <c r="B185" s="267"/>
      <c r="C185" s="267"/>
      <c r="D185" s="267"/>
      <c r="E185" s="267"/>
      <c r="F185" s="267"/>
      <c r="G185" s="267"/>
      <c r="H185" s="267"/>
      <c r="I185" s="267"/>
      <c r="J185" s="267"/>
    </row>
    <row r="186" spans="1:10" ht="15" customHeight="1">
      <c r="A186" s="267"/>
      <c r="B186" s="267"/>
      <c r="C186" s="267"/>
      <c r="D186" s="267"/>
      <c r="E186" s="267"/>
      <c r="F186" s="267"/>
      <c r="G186" s="267"/>
      <c r="H186" s="267"/>
      <c r="I186" s="267"/>
      <c r="J186" s="267"/>
    </row>
    <row r="187" spans="1:10" ht="15" customHeight="1">
      <c r="A187" s="267"/>
      <c r="B187" s="267"/>
      <c r="C187" s="267"/>
      <c r="D187" s="267"/>
      <c r="E187" s="267"/>
      <c r="F187" s="267"/>
      <c r="G187" s="267"/>
      <c r="H187" s="267"/>
      <c r="I187" s="267"/>
      <c r="J187" s="267"/>
    </row>
    <row r="188" spans="1:10" ht="15" customHeight="1">
      <c r="A188" s="267"/>
      <c r="B188" s="267"/>
      <c r="C188" s="267"/>
      <c r="D188" s="267"/>
      <c r="E188" s="267"/>
      <c r="F188" s="267"/>
      <c r="G188" s="267"/>
      <c r="H188" s="267"/>
      <c r="I188" s="267"/>
      <c r="J188" s="267"/>
    </row>
    <row r="189" spans="1:10" ht="15" customHeight="1">
      <c r="A189" s="267"/>
      <c r="B189" s="267"/>
      <c r="C189" s="267"/>
      <c r="D189" s="267"/>
      <c r="E189" s="267"/>
      <c r="F189" s="267"/>
      <c r="G189" s="267"/>
      <c r="H189" s="267"/>
      <c r="I189" s="267"/>
      <c r="J189" s="267"/>
    </row>
    <row r="190" spans="1:10" ht="15" customHeight="1">
      <c r="A190" s="267"/>
      <c r="B190" s="267"/>
      <c r="C190" s="267"/>
      <c r="D190" s="267"/>
      <c r="E190" s="267"/>
      <c r="F190" s="267"/>
      <c r="G190" s="267"/>
      <c r="H190" s="267"/>
      <c r="I190" s="267"/>
      <c r="J190" s="267"/>
    </row>
    <row r="191" spans="1:10" ht="15" customHeight="1">
      <c r="A191" s="267"/>
      <c r="B191" s="267"/>
      <c r="C191" s="267"/>
      <c r="D191" s="267"/>
      <c r="E191" s="267"/>
      <c r="F191" s="267"/>
      <c r="G191" s="267"/>
      <c r="H191" s="267"/>
      <c r="I191" s="267"/>
      <c r="J191" s="267"/>
    </row>
    <row r="192" spans="1:10" ht="15" customHeight="1">
      <c r="A192" s="267"/>
      <c r="B192" s="267"/>
      <c r="C192" s="267"/>
      <c r="D192" s="267"/>
      <c r="E192" s="267"/>
      <c r="F192" s="267"/>
      <c r="G192" s="267"/>
      <c r="H192" s="267"/>
      <c r="I192" s="267"/>
      <c r="J192" s="267"/>
    </row>
    <row r="193" spans="1:10" ht="15" customHeight="1">
      <c r="A193" s="267"/>
      <c r="B193" s="267"/>
      <c r="C193" s="267"/>
      <c r="D193" s="267"/>
      <c r="E193" s="267"/>
      <c r="F193" s="267"/>
      <c r="G193" s="267"/>
      <c r="H193" s="267"/>
      <c r="I193" s="267"/>
      <c r="J193" s="267"/>
    </row>
    <row r="194" spans="1:10" ht="15" customHeight="1">
      <c r="A194" s="267"/>
      <c r="B194" s="267"/>
      <c r="C194" s="267"/>
      <c r="D194" s="267"/>
      <c r="E194" s="267"/>
      <c r="F194" s="267"/>
      <c r="G194" s="267"/>
      <c r="H194" s="267"/>
      <c r="I194" s="267"/>
      <c r="J194" s="267"/>
    </row>
    <row r="195" spans="1:10" ht="15" customHeight="1">
      <c r="A195" s="267"/>
      <c r="B195" s="267"/>
      <c r="C195" s="267"/>
      <c r="D195" s="267"/>
      <c r="E195" s="267"/>
      <c r="F195" s="267"/>
      <c r="G195" s="267"/>
      <c r="H195" s="267"/>
      <c r="I195" s="267"/>
      <c r="J195" s="267"/>
    </row>
    <row r="196" spans="1:10" ht="15" customHeight="1">
      <c r="A196" s="267"/>
      <c r="B196" s="267"/>
      <c r="C196" s="267"/>
      <c r="D196" s="267"/>
      <c r="E196" s="267"/>
      <c r="F196" s="267"/>
      <c r="G196" s="267"/>
      <c r="H196" s="267"/>
      <c r="I196" s="267"/>
      <c r="J196" s="267"/>
    </row>
    <row r="197" spans="1:10" ht="15" customHeight="1">
      <c r="A197" s="267"/>
      <c r="B197" s="267"/>
      <c r="C197" s="267"/>
      <c r="D197" s="267"/>
      <c r="E197" s="267"/>
      <c r="F197" s="267"/>
      <c r="G197" s="267"/>
      <c r="H197" s="267"/>
      <c r="I197" s="267"/>
      <c r="J197" s="267"/>
    </row>
    <row r="198" spans="1:10" ht="15" customHeight="1">
      <c r="A198" s="267"/>
      <c r="B198" s="267"/>
      <c r="C198" s="267"/>
      <c r="D198" s="267"/>
      <c r="E198" s="267"/>
      <c r="F198" s="267"/>
      <c r="G198" s="267"/>
      <c r="H198" s="267"/>
      <c r="I198" s="267"/>
      <c r="J198" s="267"/>
    </row>
    <row r="199" spans="1:10" ht="15" customHeight="1">
      <c r="A199" s="267"/>
      <c r="B199" s="267"/>
      <c r="C199" s="267"/>
      <c r="D199" s="267"/>
      <c r="E199" s="267"/>
      <c r="F199" s="267"/>
      <c r="G199" s="267"/>
      <c r="H199" s="267"/>
      <c r="I199" s="267"/>
      <c r="J199" s="267"/>
    </row>
  </sheetData>
  <mergeCells count="31">
    <mergeCell ref="A101:J103"/>
    <mergeCell ref="A171:J171"/>
    <mergeCell ref="A172:J172"/>
    <mergeCell ref="A173:J177"/>
    <mergeCell ref="A178:J199"/>
    <mergeCell ref="A138:J140"/>
    <mergeCell ref="A141:J142"/>
    <mergeCell ref="A143:J143"/>
    <mergeCell ref="A144:J144"/>
    <mergeCell ref="A145:J170"/>
    <mergeCell ref="A104:J117"/>
    <mergeCell ref="A118:J121"/>
    <mergeCell ref="A122:J135"/>
    <mergeCell ref="A136:J136"/>
    <mergeCell ref="A137:J137"/>
    <mergeCell ref="A70:J83"/>
    <mergeCell ref="A84:J86"/>
    <mergeCell ref="A87:J100"/>
    <mergeCell ref="A12:J35"/>
    <mergeCell ref="A1:J2"/>
    <mergeCell ref="A3:J7"/>
    <mergeCell ref="A8:J8"/>
    <mergeCell ref="A9:J9"/>
    <mergeCell ref="A10:J11"/>
    <mergeCell ref="A36:J36"/>
    <mergeCell ref="A37:J37"/>
    <mergeCell ref="A45:J45"/>
    <mergeCell ref="A46:J50"/>
    <mergeCell ref="A51:J65"/>
    <mergeCell ref="A66:J69"/>
    <mergeCell ref="A38:J44"/>
  </mergeCells>
  <phoneticPr fontId="31"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tabColor rgb="FFFC04CD"/>
    <pageSetUpPr fitToPage="1"/>
  </sheetPr>
  <dimension ref="A1:L55"/>
  <sheetViews>
    <sheetView zoomScale="85" zoomScaleNormal="85" zoomScalePageLayoutView="85" workbookViewId="0">
      <selection activeCell="L15" sqref="L15"/>
    </sheetView>
  </sheetViews>
  <sheetFormatPr defaultColWidth="8.85546875" defaultRowHeight="12.75"/>
  <cols>
    <col min="1" max="12" width="15.7109375" style="3" customWidth="1"/>
    <col min="13" max="16384" width="8.85546875" style="3"/>
  </cols>
  <sheetData>
    <row r="1" spans="1:12" ht="15" customHeight="1" thickTop="1">
      <c r="A1" s="369" t="s">
        <v>156</v>
      </c>
      <c r="B1" s="370"/>
      <c r="C1" s="370"/>
      <c r="D1" s="370"/>
      <c r="E1" s="370"/>
      <c r="F1" s="370"/>
      <c r="G1" s="370"/>
      <c r="H1" s="370"/>
      <c r="I1" s="370"/>
      <c r="J1" s="370"/>
      <c r="K1" s="370"/>
      <c r="L1" s="371"/>
    </row>
    <row r="2" spans="1:12" ht="15" customHeight="1" thickBot="1">
      <c r="A2" s="372"/>
      <c r="B2" s="373"/>
      <c r="C2" s="373"/>
      <c r="D2" s="373"/>
      <c r="E2" s="373"/>
      <c r="F2" s="373"/>
      <c r="G2" s="373"/>
      <c r="H2" s="373"/>
      <c r="I2" s="373"/>
      <c r="J2" s="373"/>
      <c r="K2" s="374"/>
      <c r="L2" s="375"/>
    </row>
    <row r="3" spans="1:12" s="66" customFormat="1" ht="13.5" customHeight="1" thickTop="1">
      <c r="A3" s="376"/>
      <c r="B3" s="377"/>
      <c r="C3" s="377"/>
      <c r="D3" s="381" t="s">
        <v>0</v>
      </c>
      <c r="E3" s="382"/>
      <c r="F3" s="382"/>
      <c r="G3" s="382"/>
      <c r="H3" s="382"/>
      <c r="I3" s="382"/>
      <c r="J3" s="382"/>
      <c r="K3" s="361" t="e">
        <f>IF(J47=#REF!,"Your budget is now complete.","The total amount for which you have budgeted does not match the total.")</f>
        <v>#REF!</v>
      </c>
    </row>
    <row r="4" spans="1:12" s="66" customFormat="1" ht="12.75" customHeight="1">
      <c r="A4" s="378"/>
      <c r="B4" s="379"/>
      <c r="C4" s="379"/>
      <c r="D4" s="383"/>
      <c r="E4" s="384"/>
      <c r="F4" s="384"/>
      <c r="G4" s="384"/>
      <c r="H4" s="384"/>
      <c r="I4" s="384"/>
      <c r="J4" s="384"/>
      <c r="K4" s="362"/>
    </row>
    <row r="5" spans="1:12" s="66" customFormat="1" ht="12.75" customHeight="1">
      <c r="A5" s="378"/>
      <c r="B5" s="379"/>
      <c r="C5" s="379"/>
      <c r="D5" s="383"/>
      <c r="E5" s="384"/>
      <c r="F5" s="384"/>
      <c r="G5" s="384"/>
      <c r="H5" s="384"/>
      <c r="I5" s="384"/>
      <c r="J5" s="384"/>
      <c r="K5" s="362"/>
    </row>
    <row r="6" spans="1:12" s="66" customFormat="1" ht="13.5" customHeight="1" thickBot="1">
      <c r="A6" s="378"/>
      <c r="B6" s="379"/>
      <c r="C6" s="379"/>
      <c r="D6" s="385"/>
      <c r="E6" s="386"/>
      <c r="F6" s="386"/>
      <c r="G6" s="386"/>
      <c r="H6" s="386"/>
      <c r="I6" s="386"/>
      <c r="J6" s="386"/>
      <c r="K6" s="362"/>
    </row>
    <row r="7" spans="1:12" s="66" customFormat="1" ht="12.75" customHeight="1">
      <c r="A7" s="378"/>
      <c r="B7" s="379"/>
      <c r="C7" s="379"/>
      <c r="D7" s="364" t="s">
        <v>1</v>
      </c>
      <c r="E7" s="364" t="s">
        <v>2</v>
      </c>
      <c r="F7" s="364" t="s">
        <v>161</v>
      </c>
      <c r="G7" s="364" t="s">
        <v>162</v>
      </c>
      <c r="H7" s="364" t="s">
        <v>4</v>
      </c>
      <c r="I7" s="364" t="s">
        <v>163</v>
      </c>
      <c r="J7" s="394" t="s">
        <v>164</v>
      </c>
      <c r="K7" s="362"/>
    </row>
    <row r="8" spans="1:12" s="66" customFormat="1" ht="12.75" customHeight="1">
      <c r="A8" s="378"/>
      <c r="B8" s="379"/>
      <c r="C8" s="379"/>
      <c r="D8" s="365"/>
      <c r="E8" s="365"/>
      <c r="F8" s="365"/>
      <c r="G8" s="365"/>
      <c r="H8" s="365"/>
      <c r="I8" s="365"/>
      <c r="J8" s="395"/>
      <c r="K8" s="362"/>
    </row>
    <row r="9" spans="1:12" s="66" customFormat="1" ht="12.75" customHeight="1">
      <c r="A9" s="378"/>
      <c r="B9" s="379"/>
      <c r="C9" s="379"/>
      <c r="D9" s="365"/>
      <c r="E9" s="365"/>
      <c r="F9" s="365"/>
      <c r="G9" s="365"/>
      <c r="H9" s="365"/>
      <c r="I9" s="365"/>
      <c r="J9" s="396"/>
      <c r="K9" s="362"/>
    </row>
    <row r="10" spans="1:12" s="66" customFormat="1" ht="13.5" customHeight="1" thickBot="1">
      <c r="A10" s="380"/>
      <c r="B10" s="379"/>
      <c r="C10" s="379"/>
      <c r="D10" s="365"/>
      <c r="E10" s="365"/>
      <c r="F10" s="365"/>
      <c r="G10" s="365"/>
      <c r="H10" s="365"/>
      <c r="I10" s="365"/>
      <c r="J10" s="397"/>
      <c r="K10" s="362"/>
    </row>
    <row r="11" spans="1:12" s="66" customFormat="1" ht="12.75" customHeight="1">
      <c r="A11" s="387" t="s">
        <v>5</v>
      </c>
      <c r="B11" s="390" t="s">
        <v>28</v>
      </c>
      <c r="C11" s="391"/>
      <c r="D11" s="366" t="e">
        <f>SUMIF(#REF!,"Instruction",#REF!)</f>
        <v>#REF!</v>
      </c>
      <c r="E11" s="366" t="e">
        <f>SUMIF(#REF!,"Instruction",#REF!)</f>
        <v>#REF!</v>
      </c>
      <c r="F11" s="366" t="e">
        <f>SUMIF(#REF!,"Instruction",#REF!)</f>
        <v>#REF!</v>
      </c>
      <c r="G11" s="366" t="e">
        <f>SUMIF(#REF!,"Instruction",#REF!)</f>
        <v>#REF!</v>
      </c>
      <c r="H11" s="366" t="e">
        <f>SUMIF(#REF!,"Instruction",#REF!)</f>
        <v>#REF!</v>
      </c>
      <c r="I11" s="366" t="e">
        <f>SUMIF(#REF!,"Instruction",#REF!)</f>
        <v>#REF!</v>
      </c>
      <c r="J11" s="358" t="e">
        <f>SUM(D11:I11)</f>
        <v>#REF!</v>
      </c>
      <c r="K11" s="362"/>
    </row>
    <row r="12" spans="1:12" s="66" customFormat="1" ht="12.75" customHeight="1">
      <c r="A12" s="388"/>
      <c r="B12" s="392"/>
      <c r="C12" s="393"/>
      <c r="D12" s="367"/>
      <c r="E12" s="367"/>
      <c r="F12" s="367"/>
      <c r="G12" s="367"/>
      <c r="H12" s="367"/>
      <c r="I12" s="367"/>
      <c r="J12" s="359"/>
      <c r="K12" s="362"/>
    </row>
    <row r="13" spans="1:12" s="66" customFormat="1" ht="12.75" customHeight="1">
      <c r="A13" s="388"/>
      <c r="B13" s="392"/>
      <c r="C13" s="393"/>
      <c r="D13" s="367"/>
      <c r="E13" s="367"/>
      <c r="F13" s="367"/>
      <c r="G13" s="367"/>
      <c r="H13" s="367"/>
      <c r="I13" s="367"/>
      <c r="J13" s="359"/>
      <c r="K13" s="362"/>
    </row>
    <row r="14" spans="1:12" s="66" customFormat="1" ht="12.75" customHeight="1">
      <c r="A14" s="388"/>
      <c r="B14" s="392"/>
      <c r="C14" s="393"/>
      <c r="D14" s="367"/>
      <c r="E14" s="367"/>
      <c r="F14" s="367"/>
      <c r="G14" s="367"/>
      <c r="H14" s="367"/>
      <c r="I14" s="367"/>
      <c r="J14" s="359"/>
      <c r="K14" s="362"/>
    </row>
    <row r="15" spans="1:12" s="66" customFormat="1" ht="12.75" customHeight="1">
      <c r="A15" s="388"/>
      <c r="B15" s="392"/>
      <c r="C15" s="393"/>
      <c r="D15" s="367"/>
      <c r="E15" s="367"/>
      <c r="F15" s="367"/>
      <c r="G15" s="367"/>
      <c r="H15" s="367"/>
      <c r="I15" s="367"/>
      <c r="J15" s="359"/>
      <c r="K15" s="362"/>
    </row>
    <row r="16" spans="1:12" s="66" customFormat="1" ht="12.75" customHeight="1" thickBot="1">
      <c r="A16" s="388"/>
      <c r="B16" s="392"/>
      <c r="C16" s="393"/>
      <c r="D16" s="368"/>
      <c r="E16" s="368"/>
      <c r="F16" s="368"/>
      <c r="G16" s="368"/>
      <c r="H16" s="368"/>
      <c r="I16" s="368"/>
      <c r="J16" s="360"/>
      <c r="K16" s="362"/>
    </row>
    <row r="17" spans="1:11" s="66" customFormat="1" ht="12.75" customHeight="1">
      <c r="A17" s="388"/>
      <c r="B17" s="390" t="s">
        <v>29</v>
      </c>
      <c r="C17" s="391"/>
      <c r="D17" s="366" t="e">
        <f>SUMIF(#REF!,"Support Services",#REF!)</f>
        <v>#REF!</v>
      </c>
      <c r="E17" s="366" t="e">
        <f>SUMIF(#REF!,"Support Services",#REF!)</f>
        <v>#REF!</v>
      </c>
      <c r="F17" s="366" t="e">
        <f>SUMIF(#REF!,"Support Services",#REF!)</f>
        <v>#REF!</v>
      </c>
      <c r="G17" s="366" t="e">
        <f>SUMIF(#REF!,"Support Services",#REF!)</f>
        <v>#REF!</v>
      </c>
      <c r="H17" s="366" t="e">
        <f>SUMIF(#REF!,"Support Services",#REF!)</f>
        <v>#REF!</v>
      </c>
      <c r="I17" s="366" t="e">
        <f>SUMIF(#REF!,"Support Services",#REF!)</f>
        <v>#REF!</v>
      </c>
      <c r="J17" s="358" t="e">
        <f>SUM(D17:I17)</f>
        <v>#REF!</v>
      </c>
      <c r="K17" s="362"/>
    </row>
    <row r="18" spans="1:11" s="66" customFormat="1" ht="12.75" customHeight="1">
      <c r="A18" s="388"/>
      <c r="B18" s="392"/>
      <c r="C18" s="393"/>
      <c r="D18" s="367"/>
      <c r="E18" s="367"/>
      <c r="F18" s="367"/>
      <c r="G18" s="367"/>
      <c r="H18" s="367"/>
      <c r="I18" s="367"/>
      <c r="J18" s="359"/>
      <c r="K18" s="362"/>
    </row>
    <row r="19" spans="1:11" s="66" customFormat="1" ht="12.75" customHeight="1">
      <c r="A19" s="388"/>
      <c r="B19" s="392"/>
      <c r="C19" s="393"/>
      <c r="D19" s="367"/>
      <c r="E19" s="367"/>
      <c r="F19" s="367"/>
      <c r="G19" s="367"/>
      <c r="H19" s="367"/>
      <c r="I19" s="367"/>
      <c r="J19" s="359"/>
      <c r="K19" s="362"/>
    </row>
    <row r="20" spans="1:11" s="66" customFormat="1" ht="12.75" customHeight="1">
      <c r="A20" s="388"/>
      <c r="B20" s="392"/>
      <c r="C20" s="393"/>
      <c r="D20" s="367"/>
      <c r="E20" s="367"/>
      <c r="F20" s="367"/>
      <c r="G20" s="367"/>
      <c r="H20" s="367"/>
      <c r="I20" s="367"/>
      <c r="J20" s="359"/>
      <c r="K20" s="362"/>
    </row>
    <row r="21" spans="1:11" s="66" customFormat="1" ht="12.75" customHeight="1">
      <c r="A21" s="388"/>
      <c r="B21" s="392"/>
      <c r="C21" s="393"/>
      <c r="D21" s="367"/>
      <c r="E21" s="367"/>
      <c r="F21" s="367"/>
      <c r="G21" s="367"/>
      <c r="H21" s="367"/>
      <c r="I21" s="367"/>
      <c r="J21" s="359"/>
      <c r="K21" s="362"/>
    </row>
    <row r="22" spans="1:11" s="66" customFormat="1" ht="12.75" customHeight="1" thickBot="1">
      <c r="A22" s="388"/>
      <c r="B22" s="392"/>
      <c r="C22" s="393"/>
      <c r="D22" s="368"/>
      <c r="E22" s="368"/>
      <c r="F22" s="368"/>
      <c r="G22" s="368"/>
      <c r="H22" s="368"/>
      <c r="I22" s="368"/>
      <c r="J22" s="360"/>
      <c r="K22" s="362"/>
    </row>
    <row r="23" spans="1:11" s="66" customFormat="1" ht="12.75" customHeight="1">
      <c r="A23" s="388"/>
      <c r="B23" s="390" t="s">
        <v>90</v>
      </c>
      <c r="C23" s="391"/>
      <c r="D23" s="366" t="e">
        <f>SUMIF(#REF!,"Administration",#REF!)</f>
        <v>#REF!</v>
      </c>
      <c r="E23" s="366" t="e">
        <f>SUMIF(#REF!,"Administration",#REF!)</f>
        <v>#REF!</v>
      </c>
      <c r="F23" s="366" t="e">
        <f>SUMIF(#REF!,"Administration",#REF!)</f>
        <v>#REF!</v>
      </c>
      <c r="G23" s="366" t="e">
        <f>SUMIF(#REF!,"Administration",#REF!)</f>
        <v>#REF!</v>
      </c>
      <c r="H23" s="366" t="e">
        <f>SUMIF(#REF!,"Administration",#REF!)</f>
        <v>#REF!</v>
      </c>
      <c r="I23" s="366" t="e">
        <f>SUMIF(#REF!,"Administration",#REF!)</f>
        <v>#REF!</v>
      </c>
      <c r="J23" s="358" t="e">
        <f>SUM(D23:I23)</f>
        <v>#REF!</v>
      </c>
      <c r="K23" s="362"/>
    </row>
    <row r="24" spans="1:11" s="66" customFormat="1" ht="12.75" customHeight="1">
      <c r="A24" s="388"/>
      <c r="B24" s="392"/>
      <c r="C24" s="393"/>
      <c r="D24" s="367"/>
      <c r="E24" s="367"/>
      <c r="F24" s="367"/>
      <c r="G24" s="367"/>
      <c r="H24" s="367"/>
      <c r="I24" s="367"/>
      <c r="J24" s="359"/>
      <c r="K24" s="362"/>
    </row>
    <row r="25" spans="1:11" s="66" customFormat="1" ht="12.75" customHeight="1">
      <c r="A25" s="388"/>
      <c r="B25" s="392"/>
      <c r="C25" s="393"/>
      <c r="D25" s="367"/>
      <c r="E25" s="367"/>
      <c r="F25" s="367"/>
      <c r="G25" s="367"/>
      <c r="H25" s="367"/>
      <c r="I25" s="367"/>
      <c r="J25" s="359"/>
      <c r="K25" s="362"/>
    </row>
    <row r="26" spans="1:11" s="66" customFormat="1" ht="12.75" customHeight="1">
      <c r="A26" s="388"/>
      <c r="B26" s="392"/>
      <c r="C26" s="393"/>
      <c r="D26" s="367"/>
      <c r="E26" s="367"/>
      <c r="F26" s="367"/>
      <c r="G26" s="367"/>
      <c r="H26" s="367"/>
      <c r="I26" s="367"/>
      <c r="J26" s="359"/>
      <c r="K26" s="362"/>
    </row>
    <row r="27" spans="1:11" s="66" customFormat="1" ht="12.75" customHeight="1">
      <c r="A27" s="388"/>
      <c r="B27" s="392"/>
      <c r="C27" s="393"/>
      <c r="D27" s="367"/>
      <c r="E27" s="367"/>
      <c r="F27" s="367"/>
      <c r="G27" s="367"/>
      <c r="H27" s="367"/>
      <c r="I27" s="367"/>
      <c r="J27" s="359"/>
      <c r="K27" s="362"/>
    </row>
    <row r="28" spans="1:11" s="66" customFormat="1" ht="12.75" customHeight="1" thickBot="1">
      <c r="A28" s="388"/>
      <c r="B28" s="392"/>
      <c r="C28" s="393"/>
      <c r="D28" s="368"/>
      <c r="E28" s="368"/>
      <c r="F28" s="368"/>
      <c r="G28" s="368"/>
      <c r="H28" s="368"/>
      <c r="I28" s="368"/>
      <c r="J28" s="360"/>
      <c r="K28" s="362"/>
    </row>
    <row r="29" spans="1:11" s="66" customFormat="1" ht="12.75" customHeight="1">
      <c r="A29" s="388"/>
      <c r="B29" s="390" t="s">
        <v>30</v>
      </c>
      <c r="C29" s="391"/>
      <c r="D29" s="366" t="e">
        <f>SUMIF(#REF!,"Operations",#REF!)</f>
        <v>#REF!</v>
      </c>
      <c r="E29" s="366" t="e">
        <f>SUMIF(#REF!,"Operations",#REF!)</f>
        <v>#REF!</v>
      </c>
      <c r="F29" s="366" t="e">
        <f>SUMIF(#REF!,"Operations",#REF!)</f>
        <v>#REF!</v>
      </c>
      <c r="G29" s="366" t="e">
        <f>SUMIF(#REF!,"Operations",#REF!)</f>
        <v>#REF!</v>
      </c>
      <c r="H29" s="366" t="e">
        <f>SUMIF(#REF!,"Operations",#REF!)</f>
        <v>#REF!</v>
      </c>
      <c r="I29" s="366" t="e">
        <f>SUMIF(#REF!,"Operations",#REF!)</f>
        <v>#REF!</v>
      </c>
      <c r="J29" s="358" t="e">
        <f>SUM(D29:I29)</f>
        <v>#REF!</v>
      </c>
      <c r="K29" s="362"/>
    </row>
    <row r="30" spans="1:11" s="66" customFormat="1">
      <c r="A30" s="388"/>
      <c r="B30" s="392"/>
      <c r="C30" s="393"/>
      <c r="D30" s="367"/>
      <c r="E30" s="367"/>
      <c r="F30" s="367"/>
      <c r="G30" s="367"/>
      <c r="H30" s="367"/>
      <c r="I30" s="367"/>
      <c r="J30" s="359"/>
      <c r="K30" s="362"/>
    </row>
    <row r="31" spans="1:11" s="66" customFormat="1">
      <c r="A31" s="388"/>
      <c r="B31" s="392"/>
      <c r="C31" s="393"/>
      <c r="D31" s="367"/>
      <c r="E31" s="367"/>
      <c r="F31" s="367"/>
      <c r="G31" s="367"/>
      <c r="H31" s="367"/>
      <c r="I31" s="367"/>
      <c r="J31" s="359"/>
      <c r="K31" s="362"/>
    </row>
    <row r="32" spans="1:11" s="66" customFormat="1">
      <c r="A32" s="388"/>
      <c r="B32" s="392"/>
      <c r="C32" s="393"/>
      <c r="D32" s="367"/>
      <c r="E32" s="367"/>
      <c r="F32" s="367"/>
      <c r="G32" s="367"/>
      <c r="H32" s="367"/>
      <c r="I32" s="367"/>
      <c r="J32" s="359"/>
      <c r="K32" s="362"/>
    </row>
    <row r="33" spans="1:11" s="66" customFormat="1">
      <c r="A33" s="388"/>
      <c r="B33" s="392"/>
      <c r="C33" s="393"/>
      <c r="D33" s="367"/>
      <c r="E33" s="367"/>
      <c r="F33" s="367"/>
      <c r="G33" s="367"/>
      <c r="H33" s="367"/>
      <c r="I33" s="367"/>
      <c r="J33" s="359"/>
      <c r="K33" s="362"/>
    </row>
    <row r="34" spans="1:11" s="66" customFormat="1" ht="13.5" thickBot="1">
      <c r="A34" s="388"/>
      <c r="B34" s="392"/>
      <c r="C34" s="393"/>
      <c r="D34" s="368"/>
      <c r="E34" s="368"/>
      <c r="F34" s="368"/>
      <c r="G34" s="368"/>
      <c r="H34" s="368"/>
      <c r="I34" s="368"/>
      <c r="J34" s="360"/>
      <c r="K34" s="362"/>
    </row>
    <row r="35" spans="1:11" s="66" customFormat="1" ht="12.75" customHeight="1">
      <c r="A35" s="388"/>
      <c r="B35" s="390" t="s">
        <v>165</v>
      </c>
      <c r="C35" s="391"/>
      <c r="D35" s="366" t="e">
        <f>SUMIF(#REF!,"Transportation",#REF!)</f>
        <v>#REF!</v>
      </c>
      <c r="E35" s="366" t="e">
        <f>SUMIF(#REF!,"Operations",#REF!)</f>
        <v>#REF!</v>
      </c>
      <c r="F35" s="366" t="e">
        <f>SUMIF(#REF!,"Transportation",#REF!)</f>
        <v>#REF!</v>
      </c>
      <c r="G35" s="366" t="e">
        <f>SUMIF(#REF!,"Transportation",#REF!)</f>
        <v>#REF!</v>
      </c>
      <c r="H35" s="366" t="e">
        <f>SUMIF(#REF!,"Transportation",#REF!)</f>
        <v>#REF!</v>
      </c>
      <c r="I35" s="366" t="e">
        <f>SUMIF(#REF!,"Transportation",#REF!)</f>
        <v>#REF!</v>
      </c>
      <c r="J35" s="358" t="e">
        <f>SUM(D35:I35)</f>
        <v>#REF!</v>
      </c>
      <c r="K35" s="362"/>
    </row>
    <row r="36" spans="1:11" s="66" customFormat="1">
      <c r="A36" s="388"/>
      <c r="B36" s="392"/>
      <c r="C36" s="393"/>
      <c r="D36" s="367"/>
      <c r="E36" s="367"/>
      <c r="F36" s="367"/>
      <c r="G36" s="367"/>
      <c r="H36" s="367"/>
      <c r="I36" s="367"/>
      <c r="J36" s="359"/>
      <c r="K36" s="362"/>
    </row>
    <row r="37" spans="1:11" s="66" customFormat="1">
      <c r="A37" s="388"/>
      <c r="B37" s="392"/>
      <c r="C37" s="393"/>
      <c r="D37" s="367"/>
      <c r="E37" s="367"/>
      <c r="F37" s="367"/>
      <c r="G37" s="367"/>
      <c r="H37" s="367"/>
      <c r="I37" s="367"/>
      <c r="J37" s="359"/>
      <c r="K37" s="362"/>
    </row>
    <row r="38" spans="1:11" s="66" customFormat="1">
      <c r="A38" s="388"/>
      <c r="B38" s="392"/>
      <c r="C38" s="393"/>
      <c r="D38" s="367"/>
      <c r="E38" s="367"/>
      <c r="F38" s="367"/>
      <c r="G38" s="367"/>
      <c r="H38" s="367"/>
      <c r="I38" s="367"/>
      <c r="J38" s="359"/>
      <c r="K38" s="362"/>
    </row>
    <row r="39" spans="1:11" s="66" customFormat="1">
      <c r="A39" s="388"/>
      <c r="B39" s="392"/>
      <c r="C39" s="393"/>
      <c r="D39" s="367"/>
      <c r="E39" s="367"/>
      <c r="F39" s="367"/>
      <c r="G39" s="367"/>
      <c r="H39" s="367"/>
      <c r="I39" s="367"/>
      <c r="J39" s="359"/>
      <c r="K39" s="362"/>
    </row>
    <row r="40" spans="1:11" s="66" customFormat="1" ht="13.5" thickBot="1">
      <c r="A40" s="388"/>
      <c r="B40" s="392"/>
      <c r="C40" s="393"/>
      <c r="D40" s="368"/>
      <c r="E40" s="368"/>
      <c r="F40" s="368"/>
      <c r="G40" s="368"/>
      <c r="H40" s="368"/>
      <c r="I40" s="368"/>
      <c r="J40" s="360"/>
      <c r="K40" s="362"/>
    </row>
    <row r="41" spans="1:11" s="66" customFormat="1" ht="12.75" customHeight="1">
      <c r="A41" s="388"/>
      <c r="B41" s="390" t="s">
        <v>48</v>
      </c>
      <c r="C41" s="391"/>
      <c r="D41" s="366" t="e">
        <f>SUMIF(#REF!,"Other",#REF!)</f>
        <v>#REF!</v>
      </c>
      <c r="E41" s="366" t="e">
        <f>SUMIF(#REF!,"Other",#REF!)</f>
        <v>#REF!</v>
      </c>
      <c r="F41" s="366" t="e">
        <f>SUMIF(#REF!,"Other",#REF!)</f>
        <v>#REF!</v>
      </c>
      <c r="G41" s="366" t="e">
        <f>SUMIF(#REF!,"Other",#REF!)</f>
        <v>#REF!</v>
      </c>
      <c r="H41" s="366" t="e">
        <f>SUMIF(#REF!,"Other",#REF!)</f>
        <v>#REF!</v>
      </c>
      <c r="I41" s="366" t="e">
        <f>SUMIF(#REF!,"Other",#REF!)</f>
        <v>#REF!</v>
      </c>
      <c r="J41" s="358" t="e">
        <f>SUM(D41:I41)</f>
        <v>#REF!</v>
      </c>
      <c r="K41" s="362"/>
    </row>
    <row r="42" spans="1:11" s="66" customFormat="1" ht="12.75" customHeight="1">
      <c r="A42" s="388"/>
      <c r="B42" s="392"/>
      <c r="C42" s="393"/>
      <c r="D42" s="367"/>
      <c r="E42" s="367"/>
      <c r="F42" s="367"/>
      <c r="G42" s="367"/>
      <c r="H42" s="367"/>
      <c r="I42" s="367"/>
      <c r="J42" s="359"/>
      <c r="K42" s="362"/>
    </row>
    <row r="43" spans="1:11" s="66" customFormat="1">
      <c r="A43" s="388"/>
      <c r="B43" s="392"/>
      <c r="C43" s="393"/>
      <c r="D43" s="367"/>
      <c r="E43" s="367"/>
      <c r="F43" s="367"/>
      <c r="G43" s="367"/>
      <c r="H43" s="367"/>
      <c r="I43" s="367"/>
      <c r="J43" s="359"/>
      <c r="K43" s="362"/>
    </row>
    <row r="44" spans="1:11" s="66" customFormat="1">
      <c r="A44" s="388"/>
      <c r="B44" s="392"/>
      <c r="C44" s="393"/>
      <c r="D44" s="367"/>
      <c r="E44" s="367"/>
      <c r="F44" s="367"/>
      <c r="G44" s="367"/>
      <c r="H44" s="367"/>
      <c r="I44" s="367"/>
      <c r="J44" s="359"/>
      <c r="K44" s="362"/>
    </row>
    <row r="45" spans="1:11" s="66" customFormat="1">
      <c r="A45" s="388"/>
      <c r="B45" s="392"/>
      <c r="C45" s="393"/>
      <c r="D45" s="367"/>
      <c r="E45" s="367"/>
      <c r="F45" s="367"/>
      <c r="G45" s="367"/>
      <c r="H45" s="367"/>
      <c r="I45" s="367"/>
      <c r="J45" s="359"/>
      <c r="K45" s="362"/>
    </row>
    <row r="46" spans="1:11" s="66" customFormat="1" ht="13.5" thickBot="1">
      <c r="A46" s="388"/>
      <c r="B46" s="392"/>
      <c r="C46" s="393"/>
      <c r="D46" s="368"/>
      <c r="E46" s="368"/>
      <c r="F46" s="368"/>
      <c r="G46" s="368"/>
      <c r="H46" s="368"/>
      <c r="I46" s="368"/>
      <c r="J46" s="360"/>
      <c r="K46" s="362"/>
    </row>
    <row r="47" spans="1:11" s="66" customFormat="1" ht="12.75" customHeight="1">
      <c r="A47" s="388"/>
      <c r="B47" s="401" t="s">
        <v>166</v>
      </c>
      <c r="C47" s="402"/>
      <c r="D47" s="398" t="e">
        <f t="shared" ref="D47:I47" si="0">SUM(D11:D46)</f>
        <v>#REF!</v>
      </c>
      <c r="E47" s="398" t="e">
        <f t="shared" si="0"/>
        <v>#REF!</v>
      </c>
      <c r="F47" s="398" t="e">
        <f t="shared" si="0"/>
        <v>#REF!</v>
      </c>
      <c r="G47" s="398" t="e">
        <f t="shared" si="0"/>
        <v>#REF!</v>
      </c>
      <c r="H47" s="398" t="e">
        <f t="shared" si="0"/>
        <v>#REF!</v>
      </c>
      <c r="I47" s="398" t="e">
        <f t="shared" si="0"/>
        <v>#REF!</v>
      </c>
      <c r="J47" s="398" t="e">
        <f>SUM(D47:I47)</f>
        <v>#REF!</v>
      </c>
      <c r="K47" s="362"/>
    </row>
    <row r="48" spans="1:11" s="66" customFormat="1">
      <c r="A48" s="388"/>
      <c r="B48" s="403"/>
      <c r="C48" s="404"/>
      <c r="D48" s="399"/>
      <c r="E48" s="399"/>
      <c r="F48" s="399"/>
      <c r="G48" s="399"/>
      <c r="H48" s="399"/>
      <c r="I48" s="399"/>
      <c r="J48" s="399"/>
      <c r="K48" s="362"/>
    </row>
    <row r="49" spans="1:11" s="66" customFormat="1">
      <c r="A49" s="388"/>
      <c r="B49" s="403"/>
      <c r="C49" s="404"/>
      <c r="D49" s="399"/>
      <c r="E49" s="399"/>
      <c r="F49" s="399"/>
      <c r="G49" s="399"/>
      <c r="H49" s="399"/>
      <c r="I49" s="399"/>
      <c r="J49" s="399"/>
      <c r="K49" s="362"/>
    </row>
    <row r="50" spans="1:11" s="66" customFormat="1">
      <c r="A50" s="388"/>
      <c r="B50" s="403"/>
      <c r="C50" s="404"/>
      <c r="D50" s="399"/>
      <c r="E50" s="399"/>
      <c r="F50" s="399"/>
      <c r="G50" s="399"/>
      <c r="H50" s="399"/>
      <c r="I50" s="399"/>
      <c r="J50" s="399"/>
      <c r="K50" s="362"/>
    </row>
    <row r="51" spans="1:11" s="66" customFormat="1">
      <c r="A51" s="388"/>
      <c r="B51" s="403"/>
      <c r="C51" s="404"/>
      <c r="D51" s="399"/>
      <c r="E51" s="399"/>
      <c r="F51" s="399"/>
      <c r="G51" s="399"/>
      <c r="H51" s="399"/>
      <c r="I51" s="399"/>
      <c r="J51" s="399"/>
      <c r="K51" s="362"/>
    </row>
    <row r="52" spans="1:11" s="66" customFormat="1" ht="13.5" thickBot="1">
      <c r="A52" s="389"/>
      <c r="B52" s="405"/>
      <c r="C52" s="406"/>
      <c r="D52" s="400"/>
      <c r="E52" s="400"/>
      <c r="F52" s="400"/>
      <c r="G52" s="400"/>
      <c r="H52" s="400"/>
      <c r="I52" s="400"/>
      <c r="J52" s="400"/>
      <c r="K52" s="363"/>
    </row>
    <row r="53" spans="1:11" s="66" customFormat="1" ht="13.5" thickTop="1">
      <c r="K53" s="13"/>
    </row>
    <row r="54" spans="1:11" s="66" customFormat="1">
      <c r="K54" s="13"/>
    </row>
    <row r="55" spans="1:11" s="66" customFormat="1">
      <c r="K55" s="13"/>
    </row>
  </sheetData>
  <mergeCells count="68">
    <mergeCell ref="J47:J52"/>
    <mergeCell ref="B47:C52"/>
    <mergeCell ref="D47:D52"/>
    <mergeCell ref="E47:E52"/>
    <mergeCell ref="F47:F52"/>
    <mergeCell ref="G47:G52"/>
    <mergeCell ref="F35:F40"/>
    <mergeCell ref="G35:G40"/>
    <mergeCell ref="H35:H40"/>
    <mergeCell ref="I35:I40"/>
    <mergeCell ref="H47:H52"/>
    <mergeCell ref="I47:I52"/>
    <mergeCell ref="J35:J40"/>
    <mergeCell ref="B41:C46"/>
    <mergeCell ref="G23:G28"/>
    <mergeCell ref="D41:D46"/>
    <mergeCell ref="E41:E46"/>
    <mergeCell ref="F41:F46"/>
    <mergeCell ref="G41:G46"/>
    <mergeCell ref="I29:I34"/>
    <mergeCell ref="J29:J34"/>
    <mergeCell ref="B23:C28"/>
    <mergeCell ref="H41:H46"/>
    <mergeCell ref="I41:I46"/>
    <mergeCell ref="J41:J46"/>
    <mergeCell ref="B35:C40"/>
    <mergeCell ref="D35:D40"/>
    <mergeCell ref="E35:E40"/>
    <mergeCell ref="I23:I28"/>
    <mergeCell ref="J23:J28"/>
    <mergeCell ref="B29:C34"/>
    <mergeCell ref="D29:D34"/>
    <mergeCell ref="E29:E34"/>
    <mergeCell ref="F29:F34"/>
    <mergeCell ref="G29:G34"/>
    <mergeCell ref="H29:H34"/>
    <mergeCell ref="A1:L2"/>
    <mergeCell ref="A3:C10"/>
    <mergeCell ref="D3:J6"/>
    <mergeCell ref="A11:A52"/>
    <mergeCell ref="B11:C16"/>
    <mergeCell ref="B17:C22"/>
    <mergeCell ref="E17:E22"/>
    <mergeCell ref="F17:F22"/>
    <mergeCell ref="G17:G22"/>
    <mergeCell ref="H17:H22"/>
    <mergeCell ref="J7:J10"/>
    <mergeCell ref="D11:D16"/>
    <mergeCell ref="E11:E16"/>
    <mergeCell ref="F11:F16"/>
    <mergeCell ref="G11:G16"/>
    <mergeCell ref="H11:H16"/>
    <mergeCell ref="J17:J22"/>
    <mergeCell ref="K3:K52"/>
    <mergeCell ref="D7:D10"/>
    <mergeCell ref="E7:E10"/>
    <mergeCell ref="F7:F10"/>
    <mergeCell ref="I11:I16"/>
    <mergeCell ref="J11:J16"/>
    <mergeCell ref="D23:D28"/>
    <mergeCell ref="E23:E28"/>
    <mergeCell ref="F23:F28"/>
    <mergeCell ref="G7:G10"/>
    <mergeCell ref="H7:H10"/>
    <mergeCell ref="I7:I10"/>
    <mergeCell ref="I17:I22"/>
    <mergeCell ref="D17:D22"/>
    <mergeCell ref="H23:H28"/>
  </mergeCells>
  <conditionalFormatting sqref="K3">
    <cfRule type="cellIs" dxfId="153" priority="2" operator="equal">
      <formula>"The total amount for which you have budgeted does not match the total amount of funds from all sources being consolidated in the LEA's consolidated schoolwide program pool of funds."</formula>
    </cfRule>
  </conditionalFormatting>
  <conditionalFormatting sqref="K3">
    <cfRule type="cellIs" dxfId="152" priority="1" operator="equal">
      <formula>"The total amount for which you have budgeted does not match the total amount of funds from all sources being consolidated in the LEA's consolidated schoolwide program pool of funds."</formula>
    </cfRule>
  </conditionalFormatting>
  <printOptions gridLines="1"/>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tabColor rgb="FFD000D5"/>
    <pageSetUpPr fitToPage="1"/>
  </sheetPr>
  <dimension ref="A1:J90"/>
  <sheetViews>
    <sheetView workbookViewId="0">
      <selection activeCell="H93" sqref="H93"/>
    </sheetView>
  </sheetViews>
  <sheetFormatPr defaultColWidth="8.85546875" defaultRowHeight="12.75"/>
  <cols>
    <col min="1" max="10" width="15.7109375" style="2" customWidth="1"/>
    <col min="11" max="16384" width="8.85546875" style="2"/>
  </cols>
  <sheetData>
    <row r="1" spans="1:10">
      <c r="A1" s="423" t="s">
        <v>44</v>
      </c>
      <c r="B1" s="423"/>
      <c r="C1" s="423"/>
      <c r="D1" s="423"/>
      <c r="E1" s="423"/>
      <c r="F1" s="423"/>
      <c r="G1" s="423"/>
      <c r="H1" s="423"/>
      <c r="I1" s="423"/>
      <c r="J1" s="4"/>
    </row>
    <row r="2" spans="1:10">
      <c r="A2" s="423"/>
      <c r="B2" s="423"/>
      <c r="C2" s="423"/>
      <c r="D2" s="423"/>
      <c r="E2" s="423"/>
      <c r="F2" s="423"/>
      <c r="G2" s="423"/>
      <c r="H2" s="423"/>
      <c r="I2" s="423"/>
      <c r="J2" s="4"/>
    </row>
    <row r="3" spans="1:10">
      <c r="A3" s="424" t="s">
        <v>123</v>
      </c>
      <c r="B3" s="424"/>
      <c r="C3" s="424"/>
      <c r="D3" s="424"/>
      <c r="E3" s="424"/>
      <c r="F3" s="424"/>
      <c r="G3" s="424"/>
      <c r="H3" s="424"/>
      <c r="I3" s="424"/>
      <c r="J3" s="4"/>
    </row>
    <row r="4" spans="1:10">
      <c r="A4" s="424"/>
      <c r="B4" s="424"/>
      <c r="C4" s="424"/>
      <c r="D4" s="424"/>
      <c r="E4" s="424"/>
      <c r="F4" s="424"/>
      <c r="G4" s="424"/>
      <c r="H4" s="424"/>
      <c r="I4" s="424"/>
      <c r="J4" s="4"/>
    </row>
    <row r="5" spans="1:10">
      <c r="A5" s="424"/>
      <c r="B5" s="424"/>
      <c r="C5" s="424"/>
      <c r="D5" s="424"/>
      <c r="E5" s="424"/>
      <c r="F5" s="424"/>
      <c r="G5" s="424"/>
      <c r="H5" s="424"/>
      <c r="I5" s="424"/>
      <c r="J5" s="4"/>
    </row>
    <row r="6" spans="1:10">
      <c r="A6" s="424"/>
      <c r="B6" s="424"/>
      <c r="C6" s="424"/>
      <c r="D6" s="424"/>
      <c r="E6" s="424"/>
      <c r="F6" s="424"/>
      <c r="G6" s="424"/>
      <c r="H6" s="424"/>
      <c r="I6" s="424"/>
      <c r="J6" s="4"/>
    </row>
    <row r="7" spans="1:10">
      <c r="A7" s="424"/>
      <c r="B7" s="424"/>
      <c r="C7" s="424"/>
      <c r="D7" s="424"/>
      <c r="E7" s="424"/>
      <c r="F7" s="424"/>
      <c r="G7" s="424"/>
      <c r="H7" s="424"/>
      <c r="I7" s="424"/>
      <c r="J7" s="4"/>
    </row>
    <row r="8" spans="1:10">
      <c r="A8" s="424"/>
      <c r="B8" s="424"/>
      <c r="C8" s="424"/>
      <c r="D8" s="424"/>
      <c r="E8" s="424"/>
      <c r="F8" s="424"/>
      <c r="G8" s="424"/>
      <c r="H8" s="424"/>
      <c r="I8" s="424"/>
      <c r="J8" s="4"/>
    </row>
    <row r="9" spans="1:10">
      <c r="A9" s="430" t="s">
        <v>35</v>
      </c>
      <c r="B9" s="431"/>
      <c r="C9" s="432"/>
      <c r="D9" s="425" t="s">
        <v>0</v>
      </c>
      <c r="E9" s="425"/>
      <c r="F9" s="425"/>
      <c r="G9" s="425"/>
      <c r="H9" s="425"/>
      <c r="I9" s="425"/>
      <c r="J9" s="4"/>
    </row>
    <row r="10" spans="1:10">
      <c r="A10" s="433"/>
      <c r="B10" s="434"/>
      <c r="C10" s="435"/>
      <c r="D10" s="425"/>
      <c r="E10" s="425"/>
      <c r="F10" s="425"/>
      <c r="G10" s="425"/>
      <c r="H10" s="425"/>
      <c r="I10" s="425"/>
      <c r="J10" s="4"/>
    </row>
    <row r="11" spans="1:10">
      <c r="A11" s="433"/>
      <c r="B11" s="434"/>
      <c r="C11" s="435"/>
      <c r="D11" s="425"/>
      <c r="E11" s="425"/>
      <c r="F11" s="425"/>
      <c r="G11" s="425"/>
      <c r="H11" s="425"/>
      <c r="I11" s="425"/>
      <c r="J11" s="4"/>
    </row>
    <row r="12" spans="1:10">
      <c r="A12" s="433"/>
      <c r="B12" s="434"/>
      <c r="C12" s="435"/>
      <c r="D12" s="425"/>
      <c r="E12" s="425"/>
      <c r="F12" s="425"/>
      <c r="G12" s="425"/>
      <c r="H12" s="425"/>
      <c r="I12" s="425"/>
      <c r="J12" s="4"/>
    </row>
    <row r="13" spans="1:10">
      <c r="A13" s="433"/>
      <c r="B13" s="434"/>
      <c r="C13" s="435"/>
      <c r="D13" s="425"/>
      <c r="E13" s="425"/>
      <c r="F13" s="425"/>
      <c r="G13" s="425"/>
      <c r="H13" s="425"/>
      <c r="I13" s="425"/>
      <c r="J13" s="4"/>
    </row>
    <row r="14" spans="1:10" ht="15" customHeight="1">
      <c r="A14" s="433"/>
      <c r="B14" s="434"/>
      <c r="C14" s="435"/>
      <c r="D14" s="426" t="s">
        <v>1</v>
      </c>
      <c r="E14" s="429" t="s">
        <v>2</v>
      </c>
      <c r="F14" s="429" t="s">
        <v>54</v>
      </c>
      <c r="G14" s="429" t="s">
        <v>3</v>
      </c>
      <c r="H14" s="429" t="s">
        <v>4</v>
      </c>
      <c r="I14" s="429" t="s">
        <v>55</v>
      </c>
      <c r="J14" s="4"/>
    </row>
    <row r="15" spans="1:10" ht="15" customHeight="1">
      <c r="A15" s="433"/>
      <c r="B15" s="434"/>
      <c r="C15" s="435"/>
      <c r="D15" s="427"/>
      <c r="E15" s="429"/>
      <c r="F15" s="429"/>
      <c r="G15" s="429"/>
      <c r="H15" s="429"/>
      <c r="I15" s="429"/>
      <c r="J15" s="4"/>
    </row>
    <row r="16" spans="1:10" ht="15" customHeight="1">
      <c r="A16" s="436"/>
      <c r="B16" s="437"/>
      <c r="C16" s="438"/>
      <c r="D16" s="428"/>
      <c r="E16" s="429"/>
      <c r="F16" s="429"/>
      <c r="G16" s="429"/>
      <c r="H16" s="429"/>
      <c r="I16" s="429"/>
      <c r="J16" s="4"/>
    </row>
    <row r="17" spans="1:10" ht="12.75" customHeight="1">
      <c r="A17" s="407" t="s">
        <v>5</v>
      </c>
      <c r="B17" s="408" t="s">
        <v>45</v>
      </c>
      <c r="C17" s="409"/>
      <c r="D17" s="416" t="s">
        <v>6</v>
      </c>
      <c r="E17" s="414" t="s">
        <v>7</v>
      </c>
      <c r="F17" s="414" t="s">
        <v>8</v>
      </c>
      <c r="G17" s="414" t="s">
        <v>37</v>
      </c>
      <c r="H17" s="414" t="s">
        <v>38</v>
      </c>
      <c r="I17" s="414" t="s">
        <v>39</v>
      </c>
      <c r="J17" s="4"/>
    </row>
    <row r="18" spans="1:10">
      <c r="A18" s="407"/>
      <c r="B18" s="410"/>
      <c r="C18" s="411"/>
      <c r="D18" s="417"/>
      <c r="E18" s="414"/>
      <c r="F18" s="414"/>
      <c r="G18" s="414"/>
      <c r="H18" s="414"/>
      <c r="I18" s="414"/>
      <c r="J18" s="4"/>
    </row>
    <row r="19" spans="1:10">
      <c r="A19" s="407"/>
      <c r="B19" s="410"/>
      <c r="C19" s="411"/>
      <c r="D19" s="417"/>
      <c r="E19" s="414"/>
      <c r="F19" s="414"/>
      <c r="G19" s="414"/>
      <c r="H19" s="414"/>
      <c r="I19" s="414"/>
      <c r="J19" s="4"/>
    </row>
    <row r="20" spans="1:10">
      <c r="A20" s="407"/>
      <c r="B20" s="410"/>
      <c r="C20" s="411"/>
      <c r="D20" s="417"/>
      <c r="E20" s="414"/>
      <c r="F20" s="414"/>
      <c r="G20" s="414"/>
      <c r="H20" s="414"/>
      <c r="I20" s="414"/>
      <c r="J20" s="4"/>
    </row>
    <row r="21" spans="1:10">
      <c r="A21" s="407"/>
      <c r="B21" s="410"/>
      <c r="C21" s="411"/>
      <c r="D21" s="417"/>
      <c r="E21" s="414"/>
      <c r="F21" s="414"/>
      <c r="G21" s="414"/>
      <c r="H21" s="414"/>
      <c r="I21" s="414"/>
      <c r="J21" s="4"/>
    </row>
    <row r="22" spans="1:10">
      <c r="A22" s="407"/>
      <c r="B22" s="410"/>
      <c r="C22" s="411"/>
      <c r="D22" s="417"/>
      <c r="E22" s="414"/>
      <c r="F22" s="414"/>
      <c r="G22" s="414"/>
      <c r="H22" s="414"/>
      <c r="I22" s="414"/>
      <c r="J22" s="4"/>
    </row>
    <row r="23" spans="1:10">
      <c r="A23" s="407"/>
      <c r="B23" s="410"/>
      <c r="C23" s="411"/>
      <c r="D23" s="417"/>
      <c r="E23" s="414"/>
      <c r="F23" s="414"/>
      <c r="G23" s="414"/>
      <c r="H23" s="414"/>
      <c r="I23" s="414"/>
      <c r="J23" s="4"/>
    </row>
    <row r="24" spans="1:10">
      <c r="A24" s="407"/>
      <c r="B24" s="410"/>
      <c r="C24" s="411"/>
      <c r="D24" s="417"/>
      <c r="E24" s="414"/>
      <c r="F24" s="414"/>
      <c r="G24" s="414"/>
      <c r="H24" s="414"/>
      <c r="I24" s="414"/>
      <c r="J24" s="4"/>
    </row>
    <row r="25" spans="1:10">
      <c r="A25" s="407"/>
      <c r="B25" s="410"/>
      <c r="C25" s="411"/>
      <c r="D25" s="417"/>
      <c r="E25" s="414"/>
      <c r="F25" s="414"/>
      <c r="G25" s="414"/>
      <c r="H25" s="414"/>
      <c r="I25" s="414"/>
      <c r="J25" s="4"/>
    </row>
    <row r="26" spans="1:10">
      <c r="A26" s="407"/>
      <c r="B26" s="410"/>
      <c r="C26" s="411"/>
      <c r="D26" s="417"/>
      <c r="E26" s="414"/>
      <c r="F26" s="414"/>
      <c r="G26" s="414"/>
      <c r="H26" s="414"/>
      <c r="I26" s="414"/>
      <c r="J26" s="4"/>
    </row>
    <row r="27" spans="1:10">
      <c r="A27" s="407"/>
      <c r="B27" s="410"/>
      <c r="C27" s="411"/>
      <c r="D27" s="417"/>
      <c r="E27" s="414"/>
      <c r="F27" s="414"/>
      <c r="G27" s="414"/>
      <c r="H27" s="414"/>
      <c r="I27" s="414"/>
      <c r="J27" s="4"/>
    </row>
    <row r="28" spans="1:10">
      <c r="A28" s="407"/>
      <c r="B28" s="410"/>
      <c r="C28" s="411"/>
      <c r="D28" s="417"/>
      <c r="E28" s="414"/>
      <c r="F28" s="414"/>
      <c r="G28" s="414"/>
      <c r="H28" s="414"/>
      <c r="I28" s="414"/>
      <c r="J28" s="4"/>
    </row>
    <row r="29" spans="1:10">
      <c r="A29" s="407"/>
      <c r="B29" s="410"/>
      <c r="C29" s="411"/>
      <c r="D29" s="417"/>
      <c r="E29" s="414"/>
      <c r="F29" s="414"/>
      <c r="G29" s="414"/>
      <c r="H29" s="414"/>
      <c r="I29" s="414"/>
      <c r="J29" s="4"/>
    </row>
    <row r="30" spans="1:10">
      <c r="A30" s="407"/>
      <c r="B30" s="410"/>
      <c r="C30" s="411"/>
      <c r="D30" s="417"/>
      <c r="E30" s="414"/>
      <c r="F30" s="414"/>
      <c r="G30" s="414"/>
      <c r="H30" s="414"/>
      <c r="I30" s="414"/>
      <c r="J30" s="4"/>
    </row>
    <row r="31" spans="1:10">
      <c r="A31" s="407"/>
      <c r="B31" s="412"/>
      <c r="C31" s="413"/>
      <c r="D31" s="418"/>
      <c r="E31" s="414"/>
      <c r="F31" s="414"/>
      <c r="G31" s="414"/>
      <c r="H31" s="414"/>
      <c r="I31" s="414"/>
      <c r="J31" s="4"/>
    </row>
    <row r="32" spans="1:10" ht="12.75" customHeight="1">
      <c r="A32" s="407"/>
      <c r="B32" s="408" t="s">
        <v>9</v>
      </c>
      <c r="C32" s="409"/>
      <c r="D32" s="419" t="s">
        <v>40</v>
      </c>
      <c r="E32" s="414" t="s">
        <v>41</v>
      </c>
      <c r="F32" s="414" t="s">
        <v>42</v>
      </c>
      <c r="G32" s="414" t="s">
        <v>15</v>
      </c>
      <c r="H32" s="414" t="s">
        <v>38</v>
      </c>
      <c r="I32" s="414" t="s">
        <v>39</v>
      </c>
      <c r="J32" s="4"/>
    </row>
    <row r="33" spans="1:10">
      <c r="A33" s="407"/>
      <c r="B33" s="410"/>
      <c r="C33" s="411"/>
      <c r="D33" s="420"/>
      <c r="E33" s="414"/>
      <c r="F33" s="414"/>
      <c r="G33" s="414"/>
      <c r="H33" s="414"/>
      <c r="I33" s="414"/>
      <c r="J33" s="4"/>
    </row>
    <row r="34" spans="1:10">
      <c r="A34" s="407"/>
      <c r="B34" s="410"/>
      <c r="C34" s="411"/>
      <c r="D34" s="420"/>
      <c r="E34" s="414"/>
      <c r="F34" s="414"/>
      <c r="G34" s="414"/>
      <c r="H34" s="414"/>
      <c r="I34" s="414"/>
      <c r="J34" s="4"/>
    </row>
    <row r="35" spans="1:10">
      <c r="A35" s="407"/>
      <c r="B35" s="410"/>
      <c r="C35" s="411"/>
      <c r="D35" s="420"/>
      <c r="E35" s="414"/>
      <c r="F35" s="414"/>
      <c r="G35" s="414"/>
      <c r="H35" s="414"/>
      <c r="I35" s="414"/>
      <c r="J35" s="4"/>
    </row>
    <row r="36" spans="1:10">
      <c r="A36" s="407"/>
      <c r="B36" s="410"/>
      <c r="C36" s="411"/>
      <c r="D36" s="420"/>
      <c r="E36" s="414"/>
      <c r="F36" s="414"/>
      <c r="G36" s="414"/>
      <c r="H36" s="414"/>
      <c r="I36" s="414"/>
      <c r="J36" s="4"/>
    </row>
    <row r="37" spans="1:10">
      <c r="A37" s="407"/>
      <c r="B37" s="410"/>
      <c r="C37" s="411"/>
      <c r="D37" s="420"/>
      <c r="E37" s="414"/>
      <c r="F37" s="414"/>
      <c r="G37" s="414"/>
      <c r="H37" s="414"/>
      <c r="I37" s="414"/>
      <c r="J37" s="4"/>
    </row>
    <row r="38" spans="1:10">
      <c r="A38" s="407"/>
      <c r="B38" s="410"/>
      <c r="C38" s="411"/>
      <c r="D38" s="420"/>
      <c r="E38" s="414"/>
      <c r="F38" s="414"/>
      <c r="G38" s="414"/>
      <c r="H38" s="414"/>
      <c r="I38" s="414"/>
      <c r="J38" s="4"/>
    </row>
    <row r="39" spans="1:10">
      <c r="A39" s="407"/>
      <c r="B39" s="410"/>
      <c r="C39" s="411"/>
      <c r="D39" s="420"/>
      <c r="E39" s="414"/>
      <c r="F39" s="414"/>
      <c r="G39" s="414"/>
      <c r="H39" s="414"/>
      <c r="I39" s="414"/>
      <c r="J39" s="4"/>
    </row>
    <row r="40" spans="1:10">
      <c r="A40" s="407"/>
      <c r="B40" s="410"/>
      <c r="C40" s="411"/>
      <c r="D40" s="420"/>
      <c r="E40" s="414"/>
      <c r="F40" s="414"/>
      <c r="G40" s="414"/>
      <c r="H40" s="414"/>
      <c r="I40" s="414"/>
      <c r="J40" s="4"/>
    </row>
    <row r="41" spans="1:10">
      <c r="A41" s="407"/>
      <c r="B41" s="410"/>
      <c r="C41" s="411"/>
      <c r="D41" s="420"/>
      <c r="E41" s="414"/>
      <c r="F41" s="414"/>
      <c r="G41" s="414"/>
      <c r="H41" s="414"/>
      <c r="I41" s="414"/>
      <c r="J41" s="4"/>
    </row>
    <row r="42" spans="1:10">
      <c r="A42" s="407"/>
      <c r="B42" s="410"/>
      <c r="C42" s="411"/>
      <c r="D42" s="420"/>
      <c r="E42" s="414"/>
      <c r="F42" s="414"/>
      <c r="G42" s="414"/>
      <c r="H42" s="414"/>
      <c r="I42" s="414"/>
      <c r="J42" s="4"/>
    </row>
    <row r="43" spans="1:10">
      <c r="A43" s="407"/>
      <c r="B43" s="410"/>
      <c r="C43" s="411"/>
      <c r="D43" s="420"/>
      <c r="E43" s="414"/>
      <c r="F43" s="414"/>
      <c r="G43" s="414"/>
      <c r="H43" s="414"/>
      <c r="I43" s="414"/>
      <c r="J43" s="4"/>
    </row>
    <row r="44" spans="1:10">
      <c r="A44" s="407"/>
      <c r="B44" s="410"/>
      <c r="C44" s="411"/>
      <c r="D44" s="420"/>
      <c r="E44" s="414"/>
      <c r="F44" s="414"/>
      <c r="G44" s="414"/>
      <c r="H44" s="414"/>
      <c r="I44" s="414"/>
      <c r="J44" s="4"/>
    </row>
    <row r="45" spans="1:10">
      <c r="A45" s="407"/>
      <c r="B45" s="410"/>
      <c r="C45" s="411"/>
      <c r="D45" s="420"/>
      <c r="E45" s="414"/>
      <c r="F45" s="414"/>
      <c r="G45" s="414"/>
      <c r="H45" s="414"/>
      <c r="I45" s="414"/>
      <c r="J45" s="4"/>
    </row>
    <row r="46" spans="1:10">
      <c r="A46" s="407"/>
      <c r="B46" s="410"/>
      <c r="C46" s="411"/>
      <c r="D46" s="420"/>
      <c r="E46" s="414"/>
      <c r="F46" s="414"/>
      <c r="G46" s="414"/>
      <c r="H46" s="414"/>
      <c r="I46" s="414"/>
      <c r="J46" s="4"/>
    </row>
    <row r="47" spans="1:10">
      <c r="A47" s="407"/>
      <c r="B47" s="410"/>
      <c r="C47" s="411"/>
      <c r="D47" s="420"/>
      <c r="E47" s="414"/>
      <c r="F47" s="414"/>
      <c r="G47" s="414"/>
      <c r="H47" s="414"/>
      <c r="I47" s="414"/>
      <c r="J47" s="4"/>
    </row>
    <row r="48" spans="1:10">
      <c r="A48" s="407"/>
      <c r="B48" s="410"/>
      <c r="C48" s="411"/>
      <c r="D48" s="420"/>
      <c r="E48" s="414"/>
      <c r="F48" s="414"/>
      <c r="G48" s="414"/>
      <c r="H48" s="414"/>
      <c r="I48" s="414"/>
      <c r="J48" s="4"/>
    </row>
    <row r="49" spans="1:10">
      <c r="A49" s="407"/>
      <c r="B49" s="410"/>
      <c r="C49" s="411"/>
      <c r="D49" s="420"/>
      <c r="E49" s="414"/>
      <c r="F49" s="414"/>
      <c r="G49" s="414"/>
      <c r="H49" s="414"/>
      <c r="I49" s="414"/>
      <c r="J49" s="4"/>
    </row>
    <row r="50" spans="1:10">
      <c r="A50" s="407"/>
      <c r="B50" s="412"/>
      <c r="C50" s="413"/>
      <c r="D50" s="421"/>
      <c r="E50" s="414"/>
      <c r="F50" s="414"/>
      <c r="G50" s="414"/>
      <c r="H50" s="414"/>
      <c r="I50" s="414"/>
      <c r="J50" s="4"/>
    </row>
    <row r="51" spans="1:10" ht="12.75" customHeight="1">
      <c r="A51" s="407"/>
      <c r="B51" s="408" t="s">
        <v>11</v>
      </c>
      <c r="C51" s="409"/>
      <c r="D51" s="419" t="s">
        <v>16</v>
      </c>
      <c r="E51" s="422" t="s">
        <v>59</v>
      </c>
      <c r="F51" s="414" t="s">
        <v>17</v>
      </c>
      <c r="G51" s="414" t="s">
        <v>18</v>
      </c>
      <c r="H51" s="414" t="s">
        <v>38</v>
      </c>
      <c r="I51" s="414" t="s">
        <v>39</v>
      </c>
      <c r="J51" s="4"/>
    </row>
    <row r="52" spans="1:10">
      <c r="A52" s="407"/>
      <c r="B52" s="410"/>
      <c r="C52" s="411"/>
      <c r="D52" s="420"/>
      <c r="E52" s="414"/>
      <c r="F52" s="414"/>
      <c r="G52" s="414"/>
      <c r="H52" s="414"/>
      <c r="I52" s="414"/>
      <c r="J52" s="4"/>
    </row>
    <row r="53" spans="1:10">
      <c r="A53" s="407"/>
      <c r="B53" s="410"/>
      <c r="C53" s="411"/>
      <c r="D53" s="420"/>
      <c r="E53" s="414"/>
      <c r="F53" s="414"/>
      <c r="G53" s="414"/>
      <c r="H53" s="414"/>
      <c r="I53" s="414"/>
      <c r="J53" s="4"/>
    </row>
    <row r="54" spans="1:10">
      <c r="A54" s="407"/>
      <c r="B54" s="410"/>
      <c r="C54" s="411"/>
      <c r="D54" s="420"/>
      <c r="E54" s="414"/>
      <c r="F54" s="414"/>
      <c r="G54" s="414"/>
      <c r="H54" s="414"/>
      <c r="I54" s="414"/>
      <c r="J54" s="4"/>
    </row>
    <row r="55" spans="1:10">
      <c r="A55" s="407"/>
      <c r="B55" s="410"/>
      <c r="C55" s="411"/>
      <c r="D55" s="420"/>
      <c r="E55" s="414"/>
      <c r="F55" s="414"/>
      <c r="G55" s="414"/>
      <c r="H55" s="414"/>
      <c r="I55" s="414"/>
      <c r="J55" s="4"/>
    </row>
    <row r="56" spans="1:10">
      <c r="A56" s="407"/>
      <c r="B56" s="410"/>
      <c r="C56" s="411"/>
      <c r="D56" s="420"/>
      <c r="E56" s="414"/>
      <c r="F56" s="414"/>
      <c r="G56" s="414"/>
      <c r="H56" s="414"/>
      <c r="I56" s="414"/>
      <c r="J56" s="4"/>
    </row>
    <row r="57" spans="1:10">
      <c r="A57" s="407"/>
      <c r="B57" s="410"/>
      <c r="C57" s="411"/>
      <c r="D57" s="420"/>
      <c r="E57" s="414"/>
      <c r="F57" s="414"/>
      <c r="G57" s="414"/>
      <c r="H57" s="414"/>
      <c r="I57" s="414"/>
      <c r="J57" s="4"/>
    </row>
    <row r="58" spans="1:10">
      <c r="A58" s="407"/>
      <c r="B58" s="410"/>
      <c r="C58" s="411"/>
      <c r="D58" s="420"/>
      <c r="E58" s="414"/>
      <c r="F58" s="414"/>
      <c r="G58" s="414"/>
      <c r="H58" s="414"/>
      <c r="I58" s="414"/>
      <c r="J58" s="4"/>
    </row>
    <row r="59" spans="1:10">
      <c r="A59" s="407"/>
      <c r="B59" s="410"/>
      <c r="C59" s="411"/>
      <c r="D59" s="420"/>
      <c r="E59" s="414"/>
      <c r="F59" s="414"/>
      <c r="G59" s="414"/>
      <c r="H59" s="414"/>
      <c r="I59" s="414"/>
      <c r="J59" s="4"/>
    </row>
    <row r="60" spans="1:10">
      <c r="A60" s="407"/>
      <c r="B60" s="410"/>
      <c r="C60" s="411"/>
      <c r="D60" s="420"/>
      <c r="E60" s="414"/>
      <c r="F60" s="414"/>
      <c r="G60" s="414"/>
      <c r="H60" s="414"/>
      <c r="I60" s="414"/>
      <c r="J60" s="4"/>
    </row>
    <row r="61" spans="1:10">
      <c r="A61" s="407"/>
      <c r="B61" s="410"/>
      <c r="C61" s="411"/>
      <c r="D61" s="420"/>
      <c r="E61" s="414"/>
      <c r="F61" s="414"/>
      <c r="G61" s="414"/>
      <c r="H61" s="414"/>
      <c r="I61" s="414"/>
      <c r="J61" s="4"/>
    </row>
    <row r="62" spans="1:10">
      <c r="A62" s="407"/>
      <c r="B62" s="410"/>
      <c r="C62" s="411"/>
      <c r="D62" s="420"/>
      <c r="E62" s="414"/>
      <c r="F62" s="414"/>
      <c r="G62" s="414"/>
      <c r="H62" s="414"/>
      <c r="I62" s="414"/>
      <c r="J62" s="4"/>
    </row>
    <row r="63" spans="1:10">
      <c r="A63" s="407"/>
      <c r="B63" s="412"/>
      <c r="C63" s="413"/>
      <c r="D63" s="421"/>
      <c r="E63" s="414"/>
      <c r="F63" s="414"/>
      <c r="G63" s="414"/>
      <c r="H63" s="414"/>
      <c r="I63" s="414"/>
      <c r="J63" s="4"/>
    </row>
    <row r="64" spans="1:10" ht="12.75" customHeight="1">
      <c r="A64" s="407"/>
      <c r="B64" s="408" t="s">
        <v>52</v>
      </c>
      <c r="C64" s="409"/>
      <c r="D64" s="419" t="s">
        <v>19</v>
      </c>
      <c r="E64" s="414" t="s">
        <v>20</v>
      </c>
      <c r="F64" s="414" t="s">
        <v>21</v>
      </c>
      <c r="G64" s="414" t="s">
        <v>22</v>
      </c>
      <c r="H64" s="414" t="s">
        <v>38</v>
      </c>
      <c r="I64" s="414" t="s">
        <v>39</v>
      </c>
      <c r="J64" s="4"/>
    </row>
    <row r="65" spans="1:10">
      <c r="A65" s="407"/>
      <c r="B65" s="410"/>
      <c r="C65" s="411"/>
      <c r="D65" s="420"/>
      <c r="E65" s="414"/>
      <c r="F65" s="414"/>
      <c r="G65" s="414"/>
      <c r="H65" s="414"/>
      <c r="I65" s="414"/>
      <c r="J65" s="4"/>
    </row>
    <row r="66" spans="1:10">
      <c r="A66" s="407"/>
      <c r="B66" s="410"/>
      <c r="C66" s="411"/>
      <c r="D66" s="420"/>
      <c r="E66" s="414"/>
      <c r="F66" s="414"/>
      <c r="G66" s="414"/>
      <c r="H66" s="414"/>
      <c r="I66" s="414"/>
      <c r="J66" s="4"/>
    </row>
    <row r="67" spans="1:10">
      <c r="A67" s="407"/>
      <c r="B67" s="410"/>
      <c r="C67" s="411"/>
      <c r="D67" s="420"/>
      <c r="E67" s="414"/>
      <c r="F67" s="414"/>
      <c r="G67" s="414"/>
      <c r="H67" s="414"/>
      <c r="I67" s="414"/>
      <c r="J67" s="4"/>
    </row>
    <row r="68" spans="1:10">
      <c r="A68" s="407"/>
      <c r="B68" s="410"/>
      <c r="C68" s="411"/>
      <c r="D68" s="420"/>
      <c r="E68" s="414"/>
      <c r="F68" s="414"/>
      <c r="G68" s="414"/>
      <c r="H68" s="414"/>
      <c r="I68" s="414"/>
      <c r="J68" s="4"/>
    </row>
    <row r="69" spans="1:10">
      <c r="A69" s="407"/>
      <c r="B69" s="410"/>
      <c r="C69" s="411"/>
      <c r="D69" s="420"/>
      <c r="E69" s="414"/>
      <c r="F69" s="414"/>
      <c r="G69" s="414"/>
      <c r="H69" s="414"/>
      <c r="I69" s="414"/>
      <c r="J69" s="4"/>
    </row>
    <row r="70" spans="1:10">
      <c r="A70" s="407"/>
      <c r="B70" s="410"/>
      <c r="C70" s="411"/>
      <c r="D70" s="420"/>
      <c r="E70" s="414"/>
      <c r="F70" s="414"/>
      <c r="G70" s="414"/>
      <c r="H70" s="414"/>
      <c r="I70" s="414"/>
      <c r="J70" s="4"/>
    </row>
    <row r="71" spans="1:10">
      <c r="A71" s="407"/>
      <c r="B71" s="410"/>
      <c r="C71" s="411"/>
      <c r="D71" s="420"/>
      <c r="E71" s="414"/>
      <c r="F71" s="414"/>
      <c r="G71" s="414"/>
      <c r="H71" s="414"/>
      <c r="I71" s="414"/>
      <c r="J71" s="4"/>
    </row>
    <row r="72" spans="1:10">
      <c r="A72" s="407"/>
      <c r="B72" s="410"/>
      <c r="C72" s="411"/>
      <c r="D72" s="420"/>
      <c r="E72" s="414"/>
      <c r="F72" s="414"/>
      <c r="G72" s="414"/>
      <c r="H72" s="414"/>
      <c r="I72" s="414"/>
      <c r="J72" s="4"/>
    </row>
    <row r="73" spans="1:10">
      <c r="A73" s="407"/>
      <c r="B73" s="412"/>
      <c r="C73" s="413"/>
      <c r="D73" s="421"/>
      <c r="E73" s="414"/>
      <c r="F73" s="414"/>
      <c r="G73" s="414"/>
      <c r="H73" s="414"/>
      <c r="I73" s="414"/>
      <c r="J73" s="4"/>
    </row>
    <row r="74" spans="1:10" ht="12.75" customHeight="1">
      <c r="A74" s="407"/>
      <c r="B74" s="408" t="s">
        <v>53</v>
      </c>
      <c r="C74" s="409"/>
      <c r="D74" s="419" t="s">
        <v>23</v>
      </c>
      <c r="E74" s="414" t="s">
        <v>20</v>
      </c>
      <c r="F74" s="414" t="s">
        <v>24</v>
      </c>
      <c r="G74" s="414" t="s">
        <v>22</v>
      </c>
      <c r="H74" s="414" t="s">
        <v>38</v>
      </c>
      <c r="I74" s="414" t="s">
        <v>39</v>
      </c>
      <c r="J74" s="4"/>
    </row>
    <row r="75" spans="1:10">
      <c r="A75" s="407"/>
      <c r="B75" s="410"/>
      <c r="C75" s="411"/>
      <c r="D75" s="420"/>
      <c r="E75" s="414"/>
      <c r="F75" s="414"/>
      <c r="G75" s="414"/>
      <c r="H75" s="414"/>
      <c r="I75" s="414"/>
      <c r="J75" s="4"/>
    </row>
    <row r="76" spans="1:10">
      <c r="A76" s="407"/>
      <c r="B76" s="410"/>
      <c r="C76" s="411"/>
      <c r="D76" s="420"/>
      <c r="E76" s="414"/>
      <c r="F76" s="414"/>
      <c r="G76" s="414"/>
      <c r="H76" s="414"/>
      <c r="I76" s="414"/>
      <c r="J76" s="4"/>
    </row>
    <row r="77" spans="1:10">
      <c r="A77" s="407"/>
      <c r="B77" s="410"/>
      <c r="C77" s="411"/>
      <c r="D77" s="420"/>
      <c r="E77" s="414"/>
      <c r="F77" s="414"/>
      <c r="G77" s="414"/>
      <c r="H77" s="414"/>
      <c r="I77" s="414"/>
      <c r="J77" s="4"/>
    </row>
    <row r="78" spans="1:10">
      <c r="A78" s="407"/>
      <c r="B78" s="410"/>
      <c r="C78" s="411"/>
      <c r="D78" s="420"/>
      <c r="E78" s="414"/>
      <c r="F78" s="414"/>
      <c r="G78" s="414"/>
      <c r="H78" s="414"/>
      <c r="I78" s="414"/>
      <c r="J78" s="4"/>
    </row>
    <row r="79" spans="1:10">
      <c r="A79" s="407"/>
      <c r="B79" s="410"/>
      <c r="C79" s="411"/>
      <c r="D79" s="420"/>
      <c r="E79" s="414"/>
      <c r="F79" s="414"/>
      <c r="G79" s="414"/>
      <c r="H79" s="414"/>
      <c r="I79" s="414"/>
      <c r="J79" s="4"/>
    </row>
    <row r="80" spans="1:10">
      <c r="A80" s="407"/>
      <c r="B80" s="410"/>
      <c r="C80" s="411"/>
      <c r="D80" s="420"/>
      <c r="E80" s="414"/>
      <c r="F80" s="414"/>
      <c r="G80" s="414"/>
      <c r="H80" s="414"/>
      <c r="I80" s="414"/>
      <c r="J80" s="4"/>
    </row>
    <row r="81" spans="1:10">
      <c r="A81" s="407"/>
      <c r="B81" s="410"/>
      <c r="C81" s="411"/>
      <c r="D81" s="420"/>
      <c r="E81" s="414"/>
      <c r="F81" s="414"/>
      <c r="G81" s="414"/>
      <c r="H81" s="414"/>
      <c r="I81" s="414"/>
      <c r="J81" s="4"/>
    </row>
    <row r="82" spans="1:10">
      <c r="A82" s="407"/>
      <c r="B82" s="410"/>
      <c r="C82" s="411"/>
      <c r="D82" s="420"/>
      <c r="E82" s="414"/>
      <c r="F82" s="414"/>
      <c r="G82" s="414"/>
      <c r="H82" s="414"/>
      <c r="I82" s="414"/>
      <c r="J82" s="4"/>
    </row>
    <row r="83" spans="1:10">
      <c r="A83" s="407"/>
      <c r="B83" s="412"/>
      <c r="C83" s="413"/>
      <c r="D83" s="421"/>
      <c r="E83" s="414"/>
      <c r="F83" s="414"/>
      <c r="G83" s="414"/>
      <c r="H83" s="414"/>
      <c r="I83" s="414"/>
      <c r="J83" s="4"/>
    </row>
    <row r="84" spans="1:10" ht="25.5" customHeight="1">
      <c r="A84" s="407"/>
      <c r="B84" s="408" t="s">
        <v>43</v>
      </c>
      <c r="C84" s="409"/>
      <c r="D84" s="416" t="s">
        <v>25</v>
      </c>
      <c r="E84" s="415" t="s">
        <v>2</v>
      </c>
      <c r="F84" s="415" t="s">
        <v>26</v>
      </c>
      <c r="G84" s="415" t="s">
        <v>27</v>
      </c>
      <c r="H84" s="415" t="s">
        <v>38</v>
      </c>
      <c r="I84" s="415" t="s">
        <v>39</v>
      </c>
      <c r="J84" s="4"/>
    </row>
    <row r="85" spans="1:10">
      <c r="A85" s="407"/>
      <c r="B85" s="410"/>
      <c r="C85" s="411"/>
      <c r="D85" s="417"/>
      <c r="E85" s="415"/>
      <c r="F85" s="415"/>
      <c r="G85" s="415"/>
      <c r="H85" s="415"/>
      <c r="I85" s="415"/>
      <c r="J85" s="4"/>
    </row>
    <row r="86" spans="1:10">
      <c r="A86" s="407"/>
      <c r="B86" s="410"/>
      <c r="C86" s="411"/>
      <c r="D86" s="417"/>
      <c r="E86" s="415"/>
      <c r="F86" s="415"/>
      <c r="G86" s="415"/>
      <c r="H86" s="415"/>
      <c r="I86" s="415"/>
      <c r="J86" s="4"/>
    </row>
    <row r="87" spans="1:10">
      <c r="A87" s="407"/>
      <c r="B87" s="410"/>
      <c r="C87" s="411"/>
      <c r="D87" s="417"/>
      <c r="E87" s="415"/>
      <c r="F87" s="415"/>
      <c r="G87" s="415"/>
      <c r="H87" s="415"/>
      <c r="I87" s="415"/>
      <c r="J87" s="4"/>
    </row>
    <row r="88" spans="1:10" ht="12.75" customHeight="1">
      <c r="A88" s="407"/>
      <c r="B88" s="410"/>
      <c r="C88" s="411"/>
      <c r="D88" s="417"/>
      <c r="E88" s="415"/>
      <c r="F88" s="415"/>
      <c r="G88" s="415"/>
      <c r="H88" s="415"/>
      <c r="I88" s="415"/>
      <c r="J88" s="4"/>
    </row>
    <row r="89" spans="1:10">
      <c r="A89" s="407"/>
      <c r="B89" s="410"/>
      <c r="C89" s="411"/>
      <c r="D89" s="417"/>
      <c r="E89" s="415"/>
      <c r="F89" s="415"/>
      <c r="G89" s="415"/>
      <c r="H89" s="415"/>
      <c r="I89" s="415"/>
      <c r="J89" s="4"/>
    </row>
    <row r="90" spans="1:10">
      <c r="A90" s="407"/>
      <c r="B90" s="412"/>
      <c r="C90" s="413"/>
      <c r="D90" s="418"/>
      <c r="E90" s="415"/>
      <c r="F90" s="415"/>
      <c r="G90" s="415"/>
      <c r="H90" s="415"/>
      <c r="I90" s="415"/>
      <c r="J90" s="4"/>
    </row>
  </sheetData>
  <sheetProtection password="E6F6" sheet="1"/>
  <mergeCells count="53">
    <mergeCell ref="I74:I83"/>
    <mergeCell ref="G74:G83"/>
    <mergeCell ref="H64:H73"/>
    <mergeCell ref="I64:I73"/>
    <mergeCell ref="H51:H63"/>
    <mergeCell ref="I51:I63"/>
    <mergeCell ref="I32:I50"/>
    <mergeCell ref="H32:H50"/>
    <mergeCell ref="I14:I16"/>
    <mergeCell ref="I17:I31"/>
    <mergeCell ref="G17:G31"/>
    <mergeCell ref="H17:H31"/>
    <mergeCell ref="G14:G16"/>
    <mergeCell ref="A1:I2"/>
    <mergeCell ref="A3:I8"/>
    <mergeCell ref="D9:I13"/>
    <mergeCell ref="D14:D16"/>
    <mergeCell ref="E14:E16"/>
    <mergeCell ref="F14:F16"/>
    <mergeCell ref="H14:H16"/>
    <mergeCell ref="A9:C16"/>
    <mergeCell ref="H84:H90"/>
    <mergeCell ref="F74:F83"/>
    <mergeCell ref="I84:I90"/>
    <mergeCell ref="D17:D31"/>
    <mergeCell ref="E17:E31"/>
    <mergeCell ref="H74:H83"/>
    <mergeCell ref="D51:D63"/>
    <mergeCell ref="E51:E63"/>
    <mergeCell ref="F32:F50"/>
    <mergeCell ref="E64:E73"/>
    <mergeCell ref="G51:G63"/>
    <mergeCell ref="D32:D50"/>
    <mergeCell ref="E32:E50"/>
    <mergeCell ref="D64:D73"/>
    <mergeCell ref="G64:G73"/>
    <mergeCell ref="F64:F73"/>
    <mergeCell ref="A17:A90"/>
    <mergeCell ref="B64:C73"/>
    <mergeCell ref="G32:G50"/>
    <mergeCell ref="B51:C63"/>
    <mergeCell ref="B17:C31"/>
    <mergeCell ref="E84:E90"/>
    <mergeCell ref="B74:C83"/>
    <mergeCell ref="G84:G90"/>
    <mergeCell ref="D84:D90"/>
    <mergeCell ref="B84:C90"/>
    <mergeCell ref="D74:D83"/>
    <mergeCell ref="E74:E83"/>
    <mergeCell ref="F84:F90"/>
    <mergeCell ref="F51:F63"/>
    <mergeCell ref="B32:C50"/>
    <mergeCell ref="F17:F31"/>
  </mergeCells>
  <phoneticPr fontId="8" type="noConversion"/>
  <printOptions gridLines="1"/>
  <pageMargins left="0.75" right="0.75" top="1" bottom="1" header="0.5" footer="0.5"/>
  <headerFooter alignWithMargins="0">
    <oddHeader>&amp;LTab &amp;A: Page &amp;P of &amp;N</oddHeader>
  </headerFooter>
  <rowBreaks count="2" manualBreakCount="2">
    <brk id="31" max="16383" man="1"/>
    <brk id="63" max="16383"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2</vt:lpstr>
      <vt:lpstr>3</vt:lpstr>
      <vt:lpstr>4</vt:lpstr>
      <vt:lpstr>5</vt:lpstr>
      <vt:lpstr>Information and Certification</vt:lpstr>
      <vt:lpstr>Assurances</vt:lpstr>
      <vt:lpstr>8</vt:lpstr>
      <vt:lpstr>13</vt:lpstr>
      <vt:lpstr>Definitions</vt:lpstr>
      <vt:lpstr>15</vt:lpstr>
      <vt:lpstr>16</vt:lpstr>
      <vt:lpstr>Validation</vt:lpstr>
      <vt:lpstr>OSSE Only</vt:lpstr>
      <vt:lpstr>LEA Profile</vt:lpstr>
      <vt:lpstr>Analysis of Data - A</vt:lpstr>
      <vt:lpstr>Analysis of Data - B</vt:lpstr>
      <vt:lpstr>Action Plan</vt:lpstr>
      <vt:lpstr>Notice of Revisions</vt:lpstr>
      <vt:lpstr>IPA.Validation</vt:lpstr>
      <vt:lpstr>check</vt:lpstr>
      <vt:lpstr>consortium</vt:lpstr>
      <vt:lpstr>decision</vt:lpstr>
      <vt:lpstr>funds</vt:lpstr>
      <vt:lpstr>improvement</vt:lpstr>
      <vt:lpstr>'Information and Certification'!Print_Area</vt:lpstr>
      <vt:lpstr>programs</vt:lpstr>
      <vt:lpstr>yes</vt:lpstr>
    </vt:vector>
  </TitlesOfParts>
  <Company>DC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Elba</cp:lastModifiedBy>
  <cp:lastPrinted>2012-10-19T18:52:43Z</cp:lastPrinted>
  <dcterms:created xsi:type="dcterms:W3CDTF">2009-08-27T20:58:51Z</dcterms:created>
  <dcterms:modified xsi:type="dcterms:W3CDTF">2013-02-19T19:19:50Z</dcterms:modified>
</cp:coreProperties>
</file>