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905" yWindow="-15" windowWidth="28770" windowHeight="11265" tabRatio="816" activeTab="14"/>
  </bookViews>
  <sheets>
    <sheet name="Contents" sheetId="6" r:id="rId1"/>
    <sheet name="1" sheetId="8" r:id="rId2"/>
    <sheet name="2" sheetId="28" r:id="rId3"/>
    <sheet name="3" sheetId="29" r:id="rId4"/>
    <sheet name="4" sheetId="32" r:id="rId5"/>
    <sheet name="5" sheetId="34" r:id="rId6"/>
    <sheet name="6" sheetId="5" r:id="rId7"/>
    <sheet name="7" sheetId="19" r:id="rId8"/>
    <sheet name="8" sheetId="36" r:id="rId9"/>
    <sheet name="9" sheetId="16" r:id="rId10"/>
    <sheet name="10" sheetId="15" r:id="rId11"/>
    <sheet name="11" sheetId="37" r:id="rId12"/>
    <sheet name="12" sheetId="14" r:id="rId13"/>
    <sheet name="13" sheetId="20" r:id="rId14"/>
    <sheet name="14" sheetId="17" r:id="rId15"/>
    <sheet name="15" sheetId="38" r:id="rId16"/>
    <sheet name="16" sheetId="31" r:id="rId17"/>
    <sheet name="17" sheetId="21" r:id="rId18"/>
    <sheet name="18" sheetId="18" r:id="rId19"/>
    <sheet name="19" sheetId="41" r:id="rId20"/>
    <sheet name="20" sheetId="12" r:id="rId21"/>
    <sheet name="Sheet1" sheetId="7" state="hidden" r:id="rId22"/>
    <sheet name="Validation" sheetId="42"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0">#REF!</definedName>
    <definedName name="check" localSheetId="14">#REF!</definedName>
    <definedName name="check" localSheetId="18">#REF!</definedName>
    <definedName name="check" localSheetId="19">'19'!$A$137:$A$138</definedName>
    <definedName name="check" localSheetId="20">'[4]OSSE Only'!$A$6:$A$7</definedName>
    <definedName name="check" localSheetId="7">#REF!</definedName>
    <definedName name="check" localSheetId="22">'[5]OSSE Only'!$A$6:$A$7</definedName>
    <definedName name="check">Sheet1!$A$3:$A$4</definedName>
    <definedName name="check2" localSheetId="19">'[6]1'!$A$61:$A$62</definedName>
    <definedName name="check2">'1'!$A$61:$A$62</definedName>
    <definedName name="consortium">#REF!</definedName>
    <definedName name="decision" localSheetId="1">#REF!</definedName>
    <definedName name="decision" localSheetId="20">'[4]OSSE Only'!$A$28:$A$30</definedName>
    <definedName name="decision" localSheetId="22">'[5]OSSE Only'!$A$28:$A$30</definedName>
    <definedName name="decision">'[7]OSSE Only'!$A$28:$A$30</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0">'[4]OSSE Only'!$A$16:$A$18</definedName>
    <definedName name="funds" localSheetId="22">'[5]OSSE Only'!$A$16:$A$18</definedName>
    <definedName name="funds">'[7]OSSE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'[8]OSSE Only'!$A$12:$A$13</definedName>
    <definedName name="grade">'[8]OSSE Only'!$A$12:$A$13</definedName>
    <definedName name="highno" localSheetId="1">[1]AppleTree:NationalCollegiate!$B$14</definedName>
    <definedName name="highno">[1]AppleTree:NationalCollegiate!$B$14</definedName>
    <definedName name="improvement" localSheetId="1">#REF!</definedName>
    <definedName name="improvement" localSheetId="20">'[4]OSSE Only'!$A$9:$A$14</definedName>
    <definedName name="improvement" localSheetId="22">'[5]OSSE Only'!$A$9:$A$14</definedName>
    <definedName name="improvement">'[7]OSSE Only'!$A$9:$A$14</definedName>
    <definedName name="kno" localSheetId="1">[1]AppleTree:NationalCollegiate!$B$8</definedName>
    <definedName name="kno">[1]AppleTree:NationalCollegiate!$B$8</definedName>
    <definedName name="LEA">Sheet1!$E$1:$E$58</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0">'10'!$A$1:$K$85</definedName>
    <definedName name="_xlnm.Print_Area" localSheetId="11">'11'!$A$1:$J$86</definedName>
    <definedName name="_xlnm.Print_Area" localSheetId="12">'12'!$A$1:$J$419</definedName>
    <definedName name="_xlnm.Print_Area" localSheetId="13">'13'!$A$1:$K$214</definedName>
    <definedName name="_xlnm.Print_Area" localSheetId="14">'14'!$A$1:$K$85</definedName>
    <definedName name="_xlnm.Print_Area" localSheetId="15">'15'!$A$1:$J$68</definedName>
    <definedName name="_xlnm.Print_Area" localSheetId="16">'16'!$A$1:$J$419</definedName>
    <definedName name="_xlnm.Print_Area" localSheetId="17">'17'!$A$1:$K$214</definedName>
    <definedName name="_xlnm.Print_Area" localSheetId="18">'18'!$A$1:$K$85</definedName>
    <definedName name="_xlnm.Print_Area" localSheetId="19">'19'!$A$1:$J$135</definedName>
    <definedName name="_xlnm.Print_Area" localSheetId="2">'2'!$A$1:$J$420</definedName>
    <definedName name="_xlnm.Print_Area" localSheetId="20">'20'!$A$1:$I$90</definedName>
    <definedName name="_xlnm.Print_Area" localSheetId="3">'3'!$A$1:$J$22</definedName>
    <definedName name="_xlnm.Print_Area" localSheetId="4">'4'!$A$1:$J$322</definedName>
    <definedName name="_xlnm.Print_Area" localSheetId="5">'5'!$A$1:$J$420</definedName>
    <definedName name="_xlnm.Print_Area" localSheetId="6">'6'!$A$1:$J$246</definedName>
    <definedName name="_xlnm.Print_Area" localSheetId="7">'7'!$A$1:$K$50</definedName>
    <definedName name="_xlnm.Print_Area" localSheetId="8">'8'!$A$1:$J$420</definedName>
    <definedName name="_xlnm.Print_Area" localSheetId="9">'9'!$A$1:$K$246</definedName>
    <definedName name="_xlnm.Print_Area" localSheetId="0">Contents!$A$1:$J$37</definedName>
    <definedName name="program" localSheetId="19">[6]Sheet1!$A$6:$A$11</definedName>
    <definedName name="program">Sheet1!$A$6:$A$11</definedName>
    <definedName name="programs" localSheetId="1">#REF!</definedName>
    <definedName name="programs" localSheetId="20">'[4]OSSE Only'!$A$21:$A$26</definedName>
    <definedName name="programs" localSheetId="22">'[5]OSSE Only'!$A$21:$A$26</definedName>
    <definedName name="programs">'[7]OSSE Only'!$A$21:$A$26</definedName>
    <definedName name="setasides" localSheetId="19">'[6]10'!$C$9:$C$18</definedName>
    <definedName name="setasides" localSheetId="7">'7'!$C$9:$C$14</definedName>
    <definedName name="setasides">'10'!$C$9:$C$18</definedName>
    <definedName name="setasides2" localSheetId="19">'[6]14'!$C$9:$C$18</definedName>
    <definedName name="setasides2">'14'!$C$9:$C$18</definedName>
    <definedName name="setasides3" localSheetId="19">'[6]18'!$C$9:$C$18</definedName>
    <definedName name="setasides3">'18'!$C$9:$C$18</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[9]Reference!$A$7:$A$11</definedName>
    <definedName name="staff">[9]Reference!$A$7:$A$11</definedName>
    <definedName name="status" localSheetId="1">'[8]OSSE Only'!$A$15:$A$19</definedName>
    <definedName name="status">'[8]OSSE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19">[6]Sheet1!$A$13:$A$14</definedName>
    <definedName name="yes" localSheetId="22">[9]Reference!$A$2:$A$5</definedName>
    <definedName name="yes">Sheet1!$A$13:$A$14</definedName>
    <definedName name="yesno" localSheetId="1">'1'!$L$10:$L$10</definedName>
    <definedName name="yesno" localSheetId="11">#REF!</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#REF!</definedName>
    <definedName name="yesno" localSheetId="20">'[4]1'!$L$13:$L$14</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22">'[5]1'!$L$13:$L$14</definedName>
    <definedName name="yesno">Sheet1!#REF!</definedName>
    <definedName name="yesorno">[2]Sheet1!$A$9:$A$10</definedName>
  </definedNames>
  <calcPr calcId="145621"/>
</workbook>
</file>

<file path=xl/calcChain.xml><?xml version="1.0" encoding="utf-8"?>
<calcChain xmlns="http://schemas.openxmlformats.org/spreadsheetml/2006/main">
  <c r="D36" i="42" l="1"/>
  <c r="D33" i="42"/>
  <c r="E33" i="42" s="1"/>
  <c r="D50" i="42"/>
  <c r="E50" i="42" s="1"/>
  <c r="D81" i="42"/>
  <c r="K81" i="42" s="1"/>
  <c r="D64" i="42"/>
  <c r="E64" i="42" s="1"/>
  <c r="D38" i="42"/>
  <c r="L213" i="21"/>
  <c r="L212" i="21"/>
  <c r="M212" i="21" s="1"/>
  <c r="L211" i="21"/>
  <c r="L210" i="21"/>
  <c r="L209" i="21"/>
  <c r="L208" i="21"/>
  <c r="M208" i="21" s="1"/>
  <c r="L207" i="21"/>
  <c r="L206" i="21"/>
  <c r="L205" i="21"/>
  <c r="L204" i="21"/>
  <c r="M204" i="21" s="1"/>
  <c r="L203" i="21"/>
  <c r="L202" i="21"/>
  <c r="L201" i="21"/>
  <c r="L200" i="21"/>
  <c r="M200" i="21" s="1"/>
  <c r="L199" i="21"/>
  <c r="L198" i="21"/>
  <c r="L197" i="21"/>
  <c r="L196" i="21"/>
  <c r="M196" i="21" s="1"/>
  <c r="L195" i="21"/>
  <c r="L194" i="21"/>
  <c r="L193" i="21"/>
  <c r="L192" i="21"/>
  <c r="M192" i="21" s="1"/>
  <c r="L191" i="21"/>
  <c r="L190" i="21"/>
  <c r="L189" i="21"/>
  <c r="L178" i="21"/>
  <c r="M178" i="21" s="1"/>
  <c r="L177" i="21"/>
  <c r="L176" i="21"/>
  <c r="L175" i="21"/>
  <c r="M175" i="21" s="1"/>
  <c r="L174" i="21"/>
  <c r="M174" i="21" s="1"/>
  <c r="L173" i="21"/>
  <c r="L172" i="21"/>
  <c r="L171" i="21"/>
  <c r="M171" i="21" s="1"/>
  <c r="L170" i="21"/>
  <c r="M170" i="21" s="1"/>
  <c r="L169" i="21"/>
  <c r="L168" i="21"/>
  <c r="L167" i="21"/>
  <c r="M167" i="21" s="1"/>
  <c r="L166" i="21"/>
  <c r="M166" i="21" s="1"/>
  <c r="L165" i="21"/>
  <c r="L164" i="21"/>
  <c r="L163" i="21"/>
  <c r="M163" i="21" s="1"/>
  <c r="L162" i="21"/>
  <c r="M162" i="21" s="1"/>
  <c r="L161" i="21"/>
  <c r="L160" i="21"/>
  <c r="L159" i="21"/>
  <c r="M159" i="21" s="1"/>
  <c r="L158" i="21"/>
  <c r="M158" i="21" s="1"/>
  <c r="L157" i="21"/>
  <c r="L156" i="21"/>
  <c r="L155" i="21"/>
  <c r="M155" i="21" s="1"/>
  <c r="L154" i="21"/>
  <c r="M154" i="21" s="1"/>
  <c r="L143" i="21"/>
  <c r="L142" i="21"/>
  <c r="L141" i="21"/>
  <c r="M141" i="21" s="1"/>
  <c r="L140" i="21"/>
  <c r="M140" i="21" s="1"/>
  <c r="L139" i="21"/>
  <c r="L138" i="21"/>
  <c r="L137" i="21"/>
  <c r="M137" i="21" s="1"/>
  <c r="L136" i="21"/>
  <c r="M136" i="21" s="1"/>
  <c r="L135" i="21"/>
  <c r="L134" i="21"/>
  <c r="L133" i="21"/>
  <c r="M133" i="21" s="1"/>
  <c r="L132" i="21"/>
  <c r="M132" i="21" s="1"/>
  <c r="L131" i="21"/>
  <c r="L130" i="21"/>
  <c r="L129" i="21"/>
  <c r="M129" i="21" s="1"/>
  <c r="L128" i="21"/>
  <c r="M128" i="21" s="1"/>
  <c r="L127" i="21"/>
  <c r="L126" i="21"/>
  <c r="L125" i="21"/>
  <c r="M125" i="21" s="1"/>
  <c r="L124" i="21"/>
  <c r="M124" i="21" s="1"/>
  <c r="L123" i="21"/>
  <c r="L122" i="21"/>
  <c r="L121" i="21"/>
  <c r="M121" i="21" s="1"/>
  <c r="L120" i="21"/>
  <c r="M120" i="21" s="1"/>
  <c r="L119" i="21"/>
  <c r="L108" i="21"/>
  <c r="L107" i="21"/>
  <c r="L106" i="21"/>
  <c r="M106" i="21" s="1"/>
  <c r="L105" i="21"/>
  <c r="L104" i="21"/>
  <c r="L103" i="21"/>
  <c r="L102" i="21"/>
  <c r="M102" i="21" s="1"/>
  <c r="L101" i="21"/>
  <c r="L100" i="21"/>
  <c r="L99" i="21"/>
  <c r="L98" i="21"/>
  <c r="M98" i="21" s="1"/>
  <c r="L97" i="21"/>
  <c r="L96" i="21"/>
  <c r="L95" i="21"/>
  <c r="L94" i="21"/>
  <c r="M94" i="21" s="1"/>
  <c r="L93" i="21"/>
  <c r="L92" i="21"/>
  <c r="L91" i="21"/>
  <c r="L90" i="21"/>
  <c r="M90" i="21" s="1"/>
  <c r="L89" i="21"/>
  <c r="L88" i="21"/>
  <c r="L87" i="21"/>
  <c r="L86" i="21"/>
  <c r="M86" i="21" s="1"/>
  <c r="L85" i="21"/>
  <c r="L84" i="21"/>
  <c r="L73" i="21"/>
  <c r="M73" i="21" s="1"/>
  <c r="L72" i="21"/>
  <c r="M72" i="21" s="1"/>
  <c r="L71" i="21"/>
  <c r="L70" i="21"/>
  <c r="L69" i="21"/>
  <c r="M69" i="21" s="1"/>
  <c r="L68" i="21"/>
  <c r="M68" i="21" s="1"/>
  <c r="L67" i="21"/>
  <c r="L66" i="21"/>
  <c r="L65" i="21"/>
  <c r="M65" i="21" s="1"/>
  <c r="L64" i="21"/>
  <c r="M64" i="21" s="1"/>
  <c r="L63" i="21"/>
  <c r="L62" i="21"/>
  <c r="L61" i="21"/>
  <c r="M61" i="21" s="1"/>
  <c r="L60" i="21"/>
  <c r="M60" i="21" s="1"/>
  <c r="L59" i="21"/>
  <c r="L58" i="21"/>
  <c r="L57" i="21"/>
  <c r="M57" i="21" s="1"/>
  <c r="L56" i="21"/>
  <c r="M56" i="21" s="1"/>
  <c r="L55" i="21"/>
  <c r="L54" i="21"/>
  <c r="L53" i="21"/>
  <c r="M53" i="21" s="1"/>
  <c r="L52" i="21"/>
  <c r="L51" i="21"/>
  <c r="L50" i="21"/>
  <c r="L49" i="21"/>
  <c r="M49" i="21" s="1"/>
  <c r="L213" i="20"/>
  <c r="M213" i="20" s="1"/>
  <c r="L212" i="20"/>
  <c r="L211" i="20"/>
  <c r="L210" i="20"/>
  <c r="M210" i="20" s="1"/>
  <c r="L209" i="20"/>
  <c r="M209" i="20" s="1"/>
  <c r="L208" i="20"/>
  <c r="L207" i="20"/>
  <c r="L206" i="20"/>
  <c r="M206" i="20" s="1"/>
  <c r="L205" i="20"/>
  <c r="M205" i="20" s="1"/>
  <c r="L204" i="20"/>
  <c r="L203" i="20"/>
  <c r="L202" i="20"/>
  <c r="M202" i="20" s="1"/>
  <c r="L201" i="20"/>
  <c r="M201" i="20" s="1"/>
  <c r="L200" i="20"/>
  <c r="L199" i="20"/>
  <c r="L198" i="20"/>
  <c r="M198" i="20" s="1"/>
  <c r="L197" i="20"/>
  <c r="M197" i="20" s="1"/>
  <c r="L196" i="20"/>
  <c r="L195" i="20"/>
  <c r="L194" i="20"/>
  <c r="M194" i="20" s="1"/>
  <c r="L193" i="20"/>
  <c r="M193" i="20" s="1"/>
  <c r="L192" i="20"/>
  <c r="L191" i="20"/>
  <c r="M191" i="20" s="1"/>
  <c r="L190" i="20"/>
  <c r="M190" i="20" s="1"/>
  <c r="L189" i="20"/>
  <c r="M189" i="20" s="1"/>
  <c r="L178" i="20"/>
  <c r="L177" i="20"/>
  <c r="L176" i="20"/>
  <c r="M176" i="20" s="1"/>
  <c r="L175" i="20"/>
  <c r="M175" i="20" s="1"/>
  <c r="L174" i="20"/>
  <c r="L173" i="20"/>
  <c r="L172" i="20"/>
  <c r="M172" i="20" s="1"/>
  <c r="L171" i="20"/>
  <c r="M171" i="20" s="1"/>
  <c r="L170" i="20"/>
  <c r="L169" i="20"/>
  <c r="L168" i="20"/>
  <c r="M168" i="20" s="1"/>
  <c r="L167" i="20"/>
  <c r="M167" i="20" s="1"/>
  <c r="L166" i="20"/>
  <c r="L165" i="20"/>
  <c r="L164" i="20"/>
  <c r="M164" i="20" s="1"/>
  <c r="L163" i="20"/>
  <c r="M163" i="20" s="1"/>
  <c r="L162" i="20"/>
  <c r="L161" i="20"/>
  <c r="L160" i="20"/>
  <c r="M160" i="20" s="1"/>
  <c r="L159" i="20"/>
  <c r="M159" i="20" s="1"/>
  <c r="L158" i="20"/>
  <c r="L157" i="20"/>
  <c r="L156" i="20"/>
  <c r="M156" i="20" s="1"/>
  <c r="L155" i="20"/>
  <c r="M155" i="20" s="1"/>
  <c r="L154" i="20"/>
  <c r="L143" i="20"/>
  <c r="L142" i="20"/>
  <c r="M142" i="20" s="1"/>
  <c r="L141" i="20"/>
  <c r="M141" i="20" s="1"/>
  <c r="L140" i="20"/>
  <c r="L139" i="20"/>
  <c r="L138" i="20"/>
  <c r="M138" i="20" s="1"/>
  <c r="L137" i="20"/>
  <c r="M137" i="20" s="1"/>
  <c r="L136" i="20"/>
  <c r="L135" i="20"/>
  <c r="L134" i="20"/>
  <c r="M134" i="20" s="1"/>
  <c r="L133" i="20"/>
  <c r="M133" i="20" s="1"/>
  <c r="L132" i="20"/>
  <c r="L131" i="20"/>
  <c r="L130" i="20"/>
  <c r="M130" i="20" s="1"/>
  <c r="L129" i="20"/>
  <c r="M129" i="20" s="1"/>
  <c r="L128" i="20"/>
  <c r="L127" i="20"/>
  <c r="L126" i="20"/>
  <c r="M126" i="20" s="1"/>
  <c r="L125" i="20"/>
  <c r="M125" i="20" s="1"/>
  <c r="L124" i="20"/>
  <c r="L123" i="20"/>
  <c r="L122" i="20"/>
  <c r="M122" i="20" s="1"/>
  <c r="L121" i="20"/>
  <c r="M121" i="20" s="1"/>
  <c r="L120" i="20"/>
  <c r="L119" i="20"/>
  <c r="M119" i="20" s="1"/>
  <c r="L108" i="20"/>
  <c r="M108" i="20" s="1"/>
  <c r="L107" i="20"/>
  <c r="M107" i="20" s="1"/>
  <c r="L106" i="20"/>
  <c r="L105" i="20"/>
  <c r="L104" i="20"/>
  <c r="M104" i="20" s="1"/>
  <c r="L103" i="20"/>
  <c r="M103" i="20" s="1"/>
  <c r="L102" i="20"/>
  <c r="L101" i="20"/>
  <c r="L100" i="20"/>
  <c r="M100" i="20" s="1"/>
  <c r="L99" i="20"/>
  <c r="L98" i="20"/>
  <c r="L97" i="20"/>
  <c r="L96" i="20"/>
  <c r="M96" i="20" s="1"/>
  <c r="L95" i="20"/>
  <c r="M95" i="20" s="1"/>
  <c r="L94" i="20"/>
  <c r="L93" i="20"/>
  <c r="L92" i="20"/>
  <c r="M92" i="20" s="1"/>
  <c r="L91" i="20"/>
  <c r="M91" i="20" s="1"/>
  <c r="L90" i="20"/>
  <c r="L89" i="20"/>
  <c r="L88" i="20"/>
  <c r="M88" i="20" s="1"/>
  <c r="L87" i="20"/>
  <c r="M87" i="20" s="1"/>
  <c r="L86" i="20"/>
  <c r="L85" i="20"/>
  <c r="L84" i="20"/>
  <c r="M84" i="20" s="1"/>
  <c r="L73" i="20"/>
  <c r="M73" i="20" s="1"/>
  <c r="L72" i="20"/>
  <c r="L71" i="20"/>
  <c r="L70" i="20"/>
  <c r="M70" i="20" s="1"/>
  <c r="L69" i="20"/>
  <c r="L68" i="20"/>
  <c r="L67" i="20"/>
  <c r="L66" i="20"/>
  <c r="M66" i="20" s="1"/>
  <c r="L65" i="20"/>
  <c r="M65" i="20" s="1"/>
  <c r="L64" i="20"/>
  <c r="L63" i="20"/>
  <c r="L62" i="20"/>
  <c r="M62" i="20" s="1"/>
  <c r="L61" i="20"/>
  <c r="M61" i="20" s="1"/>
  <c r="L60" i="20"/>
  <c r="L59" i="20"/>
  <c r="L58" i="20"/>
  <c r="M58" i="20" s="1"/>
  <c r="L57" i="20"/>
  <c r="M57" i="20" s="1"/>
  <c r="L56" i="20"/>
  <c r="L55" i="20"/>
  <c r="L54" i="20"/>
  <c r="M54" i="20" s="1"/>
  <c r="L53" i="20"/>
  <c r="M53" i="20" s="1"/>
  <c r="L52" i="20"/>
  <c r="L51" i="20"/>
  <c r="L50" i="20"/>
  <c r="M50" i="20" s="1"/>
  <c r="L49" i="20"/>
  <c r="M49" i="20" s="1"/>
  <c r="K245" i="5"/>
  <c r="K244" i="5"/>
  <c r="K243" i="5"/>
  <c r="L243" i="5" s="1"/>
  <c r="K242" i="5"/>
  <c r="L242" i="5" s="1"/>
  <c r="K241" i="5"/>
  <c r="K240" i="5"/>
  <c r="K239" i="5"/>
  <c r="L239" i="5" s="1"/>
  <c r="K238" i="5"/>
  <c r="L238" i="5" s="1"/>
  <c r="K237" i="5"/>
  <c r="K236" i="5"/>
  <c r="K235" i="5"/>
  <c r="L235" i="5" s="1"/>
  <c r="K234" i="5"/>
  <c r="L234" i="5" s="1"/>
  <c r="K233" i="5"/>
  <c r="K232" i="5"/>
  <c r="K231" i="5"/>
  <c r="L231" i="5" s="1"/>
  <c r="K230" i="5"/>
  <c r="L230" i="5" s="1"/>
  <c r="K229" i="5"/>
  <c r="K228" i="5"/>
  <c r="K227" i="5"/>
  <c r="L227" i="5" s="1"/>
  <c r="K226" i="5"/>
  <c r="K225" i="5"/>
  <c r="K224" i="5"/>
  <c r="K223" i="5"/>
  <c r="L223" i="5" s="1"/>
  <c r="K222" i="5"/>
  <c r="L222" i="5" s="1"/>
  <c r="K221" i="5"/>
  <c r="K210" i="5"/>
  <c r="K209" i="5"/>
  <c r="L209" i="5" s="1"/>
  <c r="K208" i="5"/>
  <c r="L208" i="5" s="1"/>
  <c r="K207" i="5"/>
  <c r="K206" i="5"/>
  <c r="K205" i="5"/>
  <c r="L205" i="5" s="1"/>
  <c r="K204" i="5"/>
  <c r="L204" i="5" s="1"/>
  <c r="K203" i="5"/>
  <c r="K202" i="5"/>
  <c r="K201" i="5"/>
  <c r="L201" i="5" s="1"/>
  <c r="K200" i="5"/>
  <c r="L200" i="5" s="1"/>
  <c r="K199" i="5"/>
  <c r="K198" i="5"/>
  <c r="K197" i="5"/>
  <c r="L197" i="5" s="1"/>
  <c r="K196" i="5"/>
  <c r="L196" i="5" s="1"/>
  <c r="K195" i="5"/>
  <c r="K194" i="5"/>
  <c r="K193" i="5"/>
  <c r="L193" i="5" s="1"/>
  <c r="K192" i="5"/>
  <c r="L192" i="5" s="1"/>
  <c r="K191" i="5"/>
  <c r="K190" i="5"/>
  <c r="K189" i="5"/>
  <c r="L189" i="5" s="1"/>
  <c r="K188" i="5"/>
  <c r="L188" i="5" s="1"/>
  <c r="K187" i="5"/>
  <c r="K186" i="5"/>
  <c r="K175" i="5"/>
  <c r="L175" i="5" s="1"/>
  <c r="K174" i="5"/>
  <c r="K173" i="5"/>
  <c r="K172" i="5"/>
  <c r="K171" i="5"/>
  <c r="L171" i="5" s="1"/>
  <c r="K170" i="5"/>
  <c r="L170" i="5" s="1"/>
  <c r="K169" i="5"/>
  <c r="K168" i="5"/>
  <c r="K167" i="5"/>
  <c r="L167" i="5" s="1"/>
  <c r="K166" i="5"/>
  <c r="L166" i="5" s="1"/>
  <c r="K165" i="5"/>
  <c r="K164" i="5"/>
  <c r="K163" i="5"/>
  <c r="L163" i="5" s="1"/>
  <c r="K162" i="5"/>
  <c r="L162" i="5" s="1"/>
  <c r="K161" i="5"/>
  <c r="K160" i="5"/>
  <c r="K159" i="5"/>
  <c r="L159" i="5" s="1"/>
  <c r="K158" i="5"/>
  <c r="L158" i="5" s="1"/>
  <c r="K157" i="5"/>
  <c r="K156" i="5"/>
  <c r="K155" i="5"/>
  <c r="L155" i="5" s="1"/>
  <c r="K154" i="5"/>
  <c r="L154" i="5" s="1"/>
  <c r="K153" i="5"/>
  <c r="K152" i="5"/>
  <c r="K151" i="5"/>
  <c r="L151" i="5" s="1"/>
  <c r="K140" i="5"/>
  <c r="L140" i="5" s="1"/>
  <c r="K139" i="5"/>
  <c r="K138" i="5"/>
  <c r="K137" i="5"/>
  <c r="L137" i="5" s="1"/>
  <c r="K136" i="5"/>
  <c r="L136" i="5" s="1"/>
  <c r="K135" i="5"/>
  <c r="K134" i="5"/>
  <c r="K133" i="5"/>
  <c r="L133" i="5" s="1"/>
  <c r="K132" i="5"/>
  <c r="K131" i="5"/>
  <c r="K130" i="5"/>
  <c r="K129" i="5"/>
  <c r="L129" i="5" s="1"/>
  <c r="K128" i="5"/>
  <c r="L128" i="5" s="1"/>
  <c r="K127" i="5"/>
  <c r="K126" i="5"/>
  <c r="K125" i="5"/>
  <c r="L125" i="5" s="1"/>
  <c r="K124" i="5"/>
  <c r="L124" i="5" s="1"/>
  <c r="K123" i="5"/>
  <c r="K122" i="5"/>
  <c r="K121" i="5"/>
  <c r="L121" i="5" s="1"/>
  <c r="K120" i="5"/>
  <c r="L120" i="5" s="1"/>
  <c r="K119" i="5"/>
  <c r="K118" i="5"/>
  <c r="K117" i="5"/>
  <c r="L117" i="5" s="1"/>
  <c r="K116" i="5"/>
  <c r="L116" i="5" s="1"/>
  <c r="K105" i="5"/>
  <c r="K104" i="5"/>
  <c r="K103" i="5"/>
  <c r="L103" i="5" s="1"/>
  <c r="K102" i="5"/>
  <c r="L102" i="5" s="1"/>
  <c r="K101" i="5"/>
  <c r="K100" i="5"/>
  <c r="K99" i="5"/>
  <c r="L99" i="5" s="1"/>
  <c r="K98" i="5"/>
  <c r="L98" i="5" s="1"/>
  <c r="K97" i="5"/>
  <c r="K96" i="5"/>
  <c r="K95" i="5"/>
  <c r="L95" i="5" s="1"/>
  <c r="K94" i="5"/>
  <c r="L94" i="5" s="1"/>
  <c r="K93" i="5"/>
  <c r="K92" i="5"/>
  <c r="K91" i="5"/>
  <c r="L91" i="5" s="1"/>
  <c r="K90" i="5"/>
  <c r="K89" i="5"/>
  <c r="K88" i="5"/>
  <c r="K87" i="5"/>
  <c r="L87" i="5" s="1"/>
  <c r="K86" i="5"/>
  <c r="L86" i="5" s="1"/>
  <c r="K85" i="5"/>
  <c r="K84" i="5"/>
  <c r="K83" i="5"/>
  <c r="L83" i="5" s="1"/>
  <c r="K82" i="5"/>
  <c r="L82" i="5" s="1"/>
  <c r="K81" i="5"/>
  <c r="L245" i="16"/>
  <c r="L244" i="16"/>
  <c r="M244" i="16" s="1"/>
  <c r="L243" i="16"/>
  <c r="M243" i="16" s="1"/>
  <c r="L242" i="16"/>
  <c r="L241" i="16"/>
  <c r="L240" i="16"/>
  <c r="M240" i="16" s="1"/>
  <c r="L239" i="16"/>
  <c r="M239" i="16" s="1"/>
  <c r="L238" i="16"/>
  <c r="L237" i="16"/>
  <c r="L236" i="16"/>
  <c r="M236" i="16" s="1"/>
  <c r="L235" i="16"/>
  <c r="M235" i="16" s="1"/>
  <c r="L234" i="16"/>
  <c r="L233" i="16"/>
  <c r="L232" i="16"/>
  <c r="M232" i="16" s="1"/>
  <c r="L231" i="16"/>
  <c r="M231" i="16" s="1"/>
  <c r="L230" i="16"/>
  <c r="L229" i="16"/>
  <c r="L228" i="16"/>
  <c r="M228" i="16" s="1"/>
  <c r="L227" i="16"/>
  <c r="L226" i="16"/>
  <c r="L225" i="16"/>
  <c r="L224" i="16"/>
  <c r="M224" i="16" s="1"/>
  <c r="L223" i="16"/>
  <c r="M223" i="16" s="1"/>
  <c r="L222" i="16"/>
  <c r="L221" i="16"/>
  <c r="M221" i="16" s="1"/>
  <c r="L210" i="16"/>
  <c r="M210" i="16" s="1"/>
  <c r="L209" i="16"/>
  <c r="M209" i="16" s="1"/>
  <c r="L208" i="16"/>
  <c r="L207" i="16"/>
  <c r="L206" i="16"/>
  <c r="M206" i="16" s="1"/>
  <c r="L205" i="16"/>
  <c r="M205" i="16" s="1"/>
  <c r="L204" i="16"/>
  <c r="L203" i="16"/>
  <c r="L202" i="16"/>
  <c r="M202" i="16" s="1"/>
  <c r="L201" i="16"/>
  <c r="M201" i="16" s="1"/>
  <c r="L200" i="16"/>
  <c r="L199" i="16"/>
  <c r="L198" i="16"/>
  <c r="M198" i="16" s="1"/>
  <c r="L197" i="16"/>
  <c r="M197" i="16" s="1"/>
  <c r="L196" i="16"/>
  <c r="L195" i="16"/>
  <c r="L194" i="16"/>
  <c r="M194" i="16" s="1"/>
  <c r="L193" i="16"/>
  <c r="M193" i="16" s="1"/>
  <c r="L192" i="16"/>
  <c r="L191" i="16"/>
  <c r="L190" i="16"/>
  <c r="M190" i="16" s="1"/>
  <c r="L189" i="16"/>
  <c r="M189" i="16" s="1"/>
  <c r="L188" i="16"/>
  <c r="L187" i="16"/>
  <c r="L186" i="16"/>
  <c r="M186" i="16" s="1"/>
  <c r="L175" i="16"/>
  <c r="M175" i="16" s="1"/>
  <c r="L174" i="16"/>
  <c r="L173" i="16"/>
  <c r="L172" i="16"/>
  <c r="M172" i="16" s="1"/>
  <c r="L171" i="16"/>
  <c r="L170" i="16"/>
  <c r="L169" i="16"/>
  <c r="L168" i="16"/>
  <c r="M168" i="16" s="1"/>
  <c r="L167" i="16"/>
  <c r="M167" i="16" s="1"/>
  <c r="L166" i="16"/>
  <c r="L165" i="16"/>
  <c r="L164" i="16"/>
  <c r="M164" i="16" s="1"/>
  <c r="L163" i="16"/>
  <c r="M163" i="16" s="1"/>
  <c r="L162" i="16"/>
  <c r="L161" i="16"/>
  <c r="L160" i="16"/>
  <c r="M160" i="16" s="1"/>
  <c r="L159" i="16"/>
  <c r="M159" i="16" s="1"/>
  <c r="L158" i="16"/>
  <c r="L157" i="16"/>
  <c r="L156" i="16"/>
  <c r="M156" i="16" s="1"/>
  <c r="L155" i="16"/>
  <c r="M155" i="16" s="1"/>
  <c r="L154" i="16"/>
  <c r="L153" i="16"/>
  <c r="L152" i="16"/>
  <c r="M152" i="16" s="1"/>
  <c r="L151" i="16"/>
  <c r="M151" i="16" s="1"/>
  <c r="L140" i="16"/>
  <c r="L139" i="16"/>
  <c r="L138" i="16"/>
  <c r="M138" i="16" s="1"/>
  <c r="L137" i="16"/>
  <c r="M137" i="16" s="1"/>
  <c r="L136" i="16"/>
  <c r="L135" i="16"/>
  <c r="L134" i="16"/>
  <c r="M134" i="16" s="1"/>
  <c r="L133" i="16"/>
  <c r="M133" i="16" s="1"/>
  <c r="L132" i="16"/>
  <c r="L131" i="16"/>
  <c r="L130" i="16"/>
  <c r="M130" i="16" s="1"/>
  <c r="L129" i="16"/>
  <c r="L128" i="16"/>
  <c r="L127" i="16"/>
  <c r="L126" i="16"/>
  <c r="M126" i="16" s="1"/>
  <c r="L125" i="16"/>
  <c r="M125" i="16" s="1"/>
  <c r="L124" i="16"/>
  <c r="L123" i="16"/>
  <c r="L122" i="16"/>
  <c r="M122" i="16" s="1"/>
  <c r="L121" i="16"/>
  <c r="M121" i="16" s="1"/>
  <c r="L120" i="16"/>
  <c r="L119" i="16"/>
  <c r="L118" i="16"/>
  <c r="M118" i="16" s="1"/>
  <c r="L117" i="16"/>
  <c r="M117" i="16" s="1"/>
  <c r="L116" i="16"/>
  <c r="L105" i="16"/>
  <c r="L104" i="16"/>
  <c r="M104" i="16" s="1"/>
  <c r="L103" i="16"/>
  <c r="M103" i="16" s="1"/>
  <c r="L102" i="16"/>
  <c r="L101" i="16"/>
  <c r="L100" i="16"/>
  <c r="M100" i="16" s="1"/>
  <c r="L99" i="16"/>
  <c r="M99" i="16" s="1"/>
  <c r="L98" i="16"/>
  <c r="L97" i="16"/>
  <c r="L96" i="16"/>
  <c r="M96" i="16" s="1"/>
  <c r="L95" i="16"/>
  <c r="L94" i="16"/>
  <c r="L93" i="16"/>
  <c r="L92" i="16"/>
  <c r="M92" i="16" s="1"/>
  <c r="L91" i="16"/>
  <c r="M91" i="16" s="1"/>
  <c r="L90" i="16"/>
  <c r="L89" i="16"/>
  <c r="L88" i="16"/>
  <c r="M88" i="16" s="1"/>
  <c r="L87" i="16"/>
  <c r="M87" i="16" s="1"/>
  <c r="L86" i="16"/>
  <c r="L85" i="16"/>
  <c r="L84" i="16"/>
  <c r="M84" i="16" s="1"/>
  <c r="L83" i="16"/>
  <c r="M83" i="16" s="1"/>
  <c r="L82" i="16"/>
  <c r="M82" i="16" s="1"/>
  <c r="L81" i="16"/>
  <c r="E38" i="42"/>
  <c r="D35" i="42"/>
  <c r="E35" i="42" s="1"/>
  <c r="E36" i="42"/>
  <c r="D34" i="42"/>
  <c r="E34" i="42" s="1"/>
  <c r="D32" i="42"/>
  <c r="E32" i="42" s="1"/>
  <c r="D31" i="42"/>
  <c r="E31" i="42" s="1"/>
  <c r="D77" i="42"/>
  <c r="E77" i="42" s="1"/>
  <c r="D76" i="42"/>
  <c r="E76" i="42" s="1"/>
  <c r="D62" i="42"/>
  <c r="K62" i="42" s="1"/>
  <c r="K38" i="42"/>
  <c r="D65" i="42"/>
  <c r="E65" i="42" s="1"/>
  <c r="D79" i="42"/>
  <c r="E79" i="42" s="1"/>
  <c r="D80" i="42"/>
  <c r="E80" i="42" s="1"/>
  <c r="D82" i="42"/>
  <c r="D29" i="42"/>
  <c r="E29" i="42" s="1"/>
  <c r="D28" i="42"/>
  <c r="E28" i="42" s="1"/>
  <c r="D26" i="42"/>
  <c r="K12" i="5"/>
  <c r="L12" i="5" s="1"/>
  <c r="K13" i="5"/>
  <c r="L13" i="5" s="1"/>
  <c r="K14" i="5"/>
  <c r="L14" i="5" s="1"/>
  <c r="K15" i="5"/>
  <c r="L15" i="5" s="1"/>
  <c r="K16" i="5"/>
  <c r="L16" i="5" s="1"/>
  <c r="K17" i="5"/>
  <c r="L17" i="5" s="1"/>
  <c r="K18" i="5"/>
  <c r="L18" i="5" s="1"/>
  <c r="K19" i="5"/>
  <c r="L19" i="5" s="1"/>
  <c r="K20" i="5"/>
  <c r="L20" i="5" s="1"/>
  <c r="K21" i="5"/>
  <c r="L21" i="5" s="1"/>
  <c r="K22" i="5"/>
  <c r="L22" i="5" s="1"/>
  <c r="K23" i="5"/>
  <c r="L23" i="5" s="1"/>
  <c r="K24" i="5"/>
  <c r="L24" i="5" s="1"/>
  <c r="K25" i="5"/>
  <c r="L25" i="5" s="1"/>
  <c r="K26" i="5"/>
  <c r="L26" i="5" s="1"/>
  <c r="K27" i="5"/>
  <c r="L27" i="5" s="1"/>
  <c r="K28" i="5"/>
  <c r="L28" i="5" s="1"/>
  <c r="K29" i="5"/>
  <c r="L29" i="5" s="1"/>
  <c r="K30" i="5"/>
  <c r="L30" i="5" s="1"/>
  <c r="K31" i="5"/>
  <c r="L31" i="5" s="1"/>
  <c r="K32" i="5"/>
  <c r="L32" i="5" s="1"/>
  <c r="K33" i="5"/>
  <c r="L33" i="5" s="1"/>
  <c r="K34" i="5"/>
  <c r="L34" i="5" s="1"/>
  <c r="K35" i="5"/>
  <c r="L35" i="5" s="1"/>
  <c r="K36" i="5"/>
  <c r="L36" i="5" s="1"/>
  <c r="K37" i="5"/>
  <c r="L37" i="5" s="1"/>
  <c r="K38" i="5"/>
  <c r="L38" i="5" s="1"/>
  <c r="K39" i="5"/>
  <c r="L39" i="5" s="1"/>
  <c r="K40" i="5"/>
  <c r="L40" i="5" s="1"/>
  <c r="K41" i="5"/>
  <c r="L41" i="5" s="1"/>
  <c r="K42" i="5"/>
  <c r="L42" i="5" s="1"/>
  <c r="K43" i="5"/>
  <c r="L43" i="5" s="1"/>
  <c r="K44" i="5"/>
  <c r="L44" i="5" s="1"/>
  <c r="K45" i="5"/>
  <c r="L45" i="5" s="1"/>
  <c r="K46" i="5"/>
  <c r="L46" i="5" s="1"/>
  <c r="K47" i="5"/>
  <c r="L47" i="5" s="1"/>
  <c r="K48" i="5"/>
  <c r="L48" i="5" s="1"/>
  <c r="K49" i="5"/>
  <c r="L49" i="5" s="1"/>
  <c r="K50" i="5"/>
  <c r="L50" i="5" s="1"/>
  <c r="K51" i="5"/>
  <c r="L51" i="5" s="1"/>
  <c r="K52" i="5"/>
  <c r="L52" i="5" s="1"/>
  <c r="K53" i="5"/>
  <c r="L53" i="5" s="1"/>
  <c r="K54" i="5"/>
  <c r="L54" i="5" s="1"/>
  <c r="K55" i="5"/>
  <c r="L55" i="5" s="1"/>
  <c r="K56" i="5"/>
  <c r="L56" i="5" s="1"/>
  <c r="K57" i="5"/>
  <c r="L57" i="5" s="1"/>
  <c r="K58" i="5"/>
  <c r="L58" i="5" s="1"/>
  <c r="K59" i="5"/>
  <c r="L59" i="5" s="1"/>
  <c r="K60" i="5"/>
  <c r="L60" i="5" s="1"/>
  <c r="K61" i="5"/>
  <c r="L61" i="5" s="1"/>
  <c r="K62" i="5"/>
  <c r="L62" i="5" s="1"/>
  <c r="K63" i="5"/>
  <c r="L63" i="5" s="1"/>
  <c r="K64" i="5"/>
  <c r="L64" i="5" s="1"/>
  <c r="K65" i="5"/>
  <c r="L65" i="5" s="1"/>
  <c r="K66" i="5"/>
  <c r="L66" i="5" s="1"/>
  <c r="K67" i="5"/>
  <c r="L67" i="5" s="1"/>
  <c r="K68" i="5"/>
  <c r="L68" i="5" s="1"/>
  <c r="K69" i="5"/>
  <c r="L69" i="5" s="1"/>
  <c r="K70" i="5"/>
  <c r="L70" i="5" s="1"/>
  <c r="D98" i="42"/>
  <c r="E98" i="42" s="1"/>
  <c r="D97" i="42"/>
  <c r="D95" i="42"/>
  <c r="E95" i="42" s="1"/>
  <c r="D96" i="42"/>
  <c r="E96" i="42" s="1"/>
  <c r="D94" i="42"/>
  <c r="K94" i="42" s="1"/>
  <c r="K77" i="42"/>
  <c r="K76" i="42"/>
  <c r="D19" i="42"/>
  <c r="E19" i="42" s="1"/>
  <c r="D18" i="42"/>
  <c r="E18" i="42" s="1"/>
  <c r="D16" i="42"/>
  <c r="E16" i="42" s="1"/>
  <c r="D15" i="42"/>
  <c r="E15" i="42" s="1"/>
  <c r="D14" i="42"/>
  <c r="D17" i="42"/>
  <c r="E17" i="42" s="1"/>
  <c r="D13" i="42"/>
  <c r="D12" i="42"/>
  <c r="E12" i="42" s="1"/>
  <c r="E14" i="42"/>
  <c r="F137" i="28"/>
  <c r="D24" i="42" s="1"/>
  <c r="F94" i="28"/>
  <c r="D23" i="42" s="1"/>
  <c r="F50" i="28"/>
  <c r="D22" i="42" s="1"/>
  <c r="F13" i="28"/>
  <c r="D21" i="42" s="1"/>
  <c r="N59" i="16"/>
  <c r="L59" i="16"/>
  <c r="M59" i="16" s="1"/>
  <c r="N58" i="16"/>
  <c r="L58" i="16"/>
  <c r="M58" i="16" s="1"/>
  <c r="N57" i="16"/>
  <c r="L57" i="16"/>
  <c r="M57" i="16" s="1"/>
  <c r="N56" i="16"/>
  <c r="M56" i="16"/>
  <c r="L56" i="16"/>
  <c r="N55" i="16"/>
  <c r="L55" i="16"/>
  <c r="M55" i="16" s="1"/>
  <c r="N54" i="16"/>
  <c r="M54" i="16"/>
  <c r="L54" i="16"/>
  <c r="N53" i="16"/>
  <c r="L53" i="16"/>
  <c r="M53" i="16" s="1"/>
  <c r="N52" i="16"/>
  <c r="L52" i="16"/>
  <c r="M52" i="16" s="1"/>
  <c r="N51" i="16"/>
  <c r="L51" i="16"/>
  <c r="M51" i="16" s="1"/>
  <c r="N50" i="16"/>
  <c r="M50" i="16"/>
  <c r="L50" i="16"/>
  <c r="N37" i="16"/>
  <c r="L37" i="16"/>
  <c r="M37" i="16"/>
  <c r="N36" i="16"/>
  <c r="L36" i="16"/>
  <c r="M36" i="16" s="1"/>
  <c r="N35" i="16"/>
  <c r="L35" i="16"/>
  <c r="M35" i="16" s="1"/>
  <c r="N34" i="16"/>
  <c r="L34" i="16"/>
  <c r="M34" i="16" s="1"/>
  <c r="N33" i="16"/>
  <c r="L33" i="16"/>
  <c r="M33" i="16"/>
  <c r="N32" i="16"/>
  <c r="M32" i="16"/>
  <c r="L32" i="16"/>
  <c r="N31" i="16"/>
  <c r="L31" i="16"/>
  <c r="M31" i="16" s="1"/>
  <c r="N30" i="16"/>
  <c r="L30" i="16"/>
  <c r="M30" i="16" s="1"/>
  <c r="N29" i="16"/>
  <c r="L29" i="16"/>
  <c r="M29" i="16" s="1"/>
  <c r="N28" i="16"/>
  <c r="M28" i="16"/>
  <c r="L28" i="16"/>
  <c r="N27" i="16"/>
  <c r="L27" i="16"/>
  <c r="M27" i="16" s="1"/>
  <c r="N26" i="16"/>
  <c r="D23" i="15" s="1"/>
  <c r="M26" i="16"/>
  <c r="L26" i="16"/>
  <c r="N25" i="16"/>
  <c r="L25" i="16"/>
  <c r="M25" i="16" s="1"/>
  <c r="N24" i="16"/>
  <c r="L24" i="16"/>
  <c r="M24" i="16" s="1"/>
  <c r="N23" i="16"/>
  <c r="L23" i="16"/>
  <c r="M23" i="16" s="1"/>
  <c r="N22" i="16"/>
  <c r="L22" i="16"/>
  <c r="M22" i="16" s="1"/>
  <c r="N21" i="16"/>
  <c r="L21" i="16"/>
  <c r="M21" i="16" s="1"/>
  <c r="N20" i="16"/>
  <c r="L20" i="16"/>
  <c r="M20" i="16" s="1"/>
  <c r="N19" i="16"/>
  <c r="L19" i="16"/>
  <c r="M19" i="16" s="1"/>
  <c r="N18" i="16"/>
  <c r="L18" i="16"/>
  <c r="M18" i="16" s="1"/>
  <c r="N17" i="16"/>
  <c r="L17" i="16"/>
  <c r="M17" i="16" s="1"/>
  <c r="N16" i="16"/>
  <c r="L16" i="16"/>
  <c r="M16" i="16" s="1"/>
  <c r="F22" i="29"/>
  <c r="D39" i="42" s="1"/>
  <c r="E39" i="42" s="1"/>
  <c r="G214" i="21"/>
  <c r="N213" i="21"/>
  <c r="M213" i="21"/>
  <c r="N212" i="21"/>
  <c r="N211" i="21"/>
  <c r="M211" i="21"/>
  <c r="N210" i="21"/>
  <c r="M210" i="21"/>
  <c r="N209" i="21"/>
  <c r="M209" i="21"/>
  <c r="N208" i="21"/>
  <c r="N207" i="21"/>
  <c r="M207" i="21"/>
  <c r="N206" i="21"/>
  <c r="M206" i="21"/>
  <c r="N205" i="21"/>
  <c r="M205" i="21"/>
  <c r="N204" i="21"/>
  <c r="N203" i="21"/>
  <c r="M203" i="21"/>
  <c r="N202" i="21"/>
  <c r="M202" i="21"/>
  <c r="N201" i="21"/>
  <c r="M201" i="21"/>
  <c r="N200" i="21"/>
  <c r="N199" i="21"/>
  <c r="M199" i="21"/>
  <c r="N198" i="21"/>
  <c r="M198" i="21"/>
  <c r="N197" i="21"/>
  <c r="M197" i="21"/>
  <c r="N196" i="21"/>
  <c r="N195" i="21"/>
  <c r="M195" i="21"/>
  <c r="N194" i="21"/>
  <c r="M194" i="21"/>
  <c r="N193" i="21"/>
  <c r="M193" i="21"/>
  <c r="N192" i="21"/>
  <c r="N191" i="21"/>
  <c r="M191" i="21"/>
  <c r="N190" i="21"/>
  <c r="M190" i="21"/>
  <c r="N189" i="21"/>
  <c r="M189" i="21"/>
  <c r="M214" i="21" s="1"/>
  <c r="D89" i="42" s="1"/>
  <c r="E89" i="42" s="1"/>
  <c r="G179" i="21"/>
  <c r="N178" i="21"/>
  <c r="N177" i="21"/>
  <c r="M177" i="21"/>
  <c r="N176" i="21"/>
  <c r="M176" i="21"/>
  <c r="N175" i="21"/>
  <c r="N174" i="21"/>
  <c r="N173" i="21"/>
  <c r="M173" i="21"/>
  <c r="N172" i="21"/>
  <c r="M172" i="21"/>
  <c r="N171" i="21"/>
  <c r="N170" i="21"/>
  <c r="N169" i="21"/>
  <c r="M169" i="21"/>
  <c r="N168" i="21"/>
  <c r="M168" i="21"/>
  <c r="N167" i="21"/>
  <c r="N166" i="21"/>
  <c r="N165" i="21"/>
  <c r="M165" i="21"/>
  <c r="N164" i="21"/>
  <c r="M164" i="21"/>
  <c r="N163" i="21"/>
  <c r="N162" i="21"/>
  <c r="N161" i="21"/>
  <c r="M161" i="21"/>
  <c r="N160" i="21"/>
  <c r="M160" i="21"/>
  <c r="N159" i="21"/>
  <c r="N158" i="21"/>
  <c r="N157" i="21"/>
  <c r="M157" i="21"/>
  <c r="N156" i="21"/>
  <c r="M156" i="21"/>
  <c r="N155" i="21"/>
  <c r="N154" i="21"/>
  <c r="G144" i="21"/>
  <c r="N143" i="21"/>
  <c r="M143" i="21"/>
  <c r="N142" i="21"/>
  <c r="M142" i="21"/>
  <c r="N141" i="21"/>
  <c r="N140" i="21"/>
  <c r="N139" i="21"/>
  <c r="M139" i="21"/>
  <c r="N138" i="21"/>
  <c r="M138" i="21"/>
  <c r="N137" i="21"/>
  <c r="N136" i="21"/>
  <c r="N135" i="21"/>
  <c r="M135" i="21"/>
  <c r="N134" i="21"/>
  <c r="M134" i="21"/>
  <c r="N133" i="21"/>
  <c r="N132" i="21"/>
  <c r="N131" i="21"/>
  <c r="M131" i="21"/>
  <c r="N130" i="21"/>
  <c r="M130" i="21"/>
  <c r="N129" i="21"/>
  <c r="N128" i="21"/>
  <c r="N127" i="21"/>
  <c r="M127" i="21"/>
  <c r="N126" i="21"/>
  <c r="M126" i="21"/>
  <c r="N125" i="21"/>
  <c r="N124" i="21"/>
  <c r="N123" i="21"/>
  <c r="M123" i="21"/>
  <c r="N122" i="21"/>
  <c r="M122" i="21"/>
  <c r="N121" i="21"/>
  <c r="N120" i="21"/>
  <c r="N119" i="21"/>
  <c r="M119" i="21"/>
  <c r="G109" i="21"/>
  <c r="N108" i="21"/>
  <c r="M108" i="21"/>
  <c r="N107" i="21"/>
  <c r="M107" i="21"/>
  <c r="N106" i="21"/>
  <c r="N105" i="21"/>
  <c r="M105" i="21"/>
  <c r="N104" i="21"/>
  <c r="M104" i="21"/>
  <c r="N103" i="21"/>
  <c r="M103" i="21"/>
  <c r="N102" i="21"/>
  <c r="N101" i="21"/>
  <c r="M101" i="21"/>
  <c r="N100" i="21"/>
  <c r="M100" i="21"/>
  <c r="N99" i="21"/>
  <c r="M99" i="21"/>
  <c r="N98" i="21"/>
  <c r="N97" i="21"/>
  <c r="M97" i="21"/>
  <c r="N96" i="21"/>
  <c r="M96" i="21"/>
  <c r="N95" i="21"/>
  <c r="M95" i="21"/>
  <c r="N94" i="21"/>
  <c r="N93" i="21"/>
  <c r="M93" i="21"/>
  <c r="N92" i="21"/>
  <c r="M92" i="21"/>
  <c r="N91" i="21"/>
  <c r="M91" i="21"/>
  <c r="N90" i="21"/>
  <c r="N89" i="21"/>
  <c r="M89" i="21"/>
  <c r="N88" i="21"/>
  <c r="M88" i="21"/>
  <c r="N87" i="21"/>
  <c r="M87" i="21"/>
  <c r="N86" i="21"/>
  <c r="N85" i="21"/>
  <c r="M85" i="21"/>
  <c r="N84" i="21"/>
  <c r="M84" i="21"/>
  <c r="G74" i="21"/>
  <c r="N73" i="21"/>
  <c r="N72" i="21"/>
  <c r="N71" i="21"/>
  <c r="M71" i="21"/>
  <c r="N70" i="21"/>
  <c r="M70" i="21"/>
  <c r="N69" i="21"/>
  <c r="N68" i="21"/>
  <c r="N67" i="21"/>
  <c r="M67" i="21"/>
  <c r="N66" i="21"/>
  <c r="M66" i="21"/>
  <c r="N65" i="21"/>
  <c r="N64" i="21"/>
  <c r="N63" i="21"/>
  <c r="M63" i="21"/>
  <c r="N62" i="21"/>
  <c r="M62" i="21"/>
  <c r="N61" i="21"/>
  <c r="N60" i="21"/>
  <c r="N59" i="21"/>
  <c r="M59" i="21"/>
  <c r="N58" i="21"/>
  <c r="M58" i="21"/>
  <c r="N57" i="21"/>
  <c r="N56" i="21"/>
  <c r="N55" i="21"/>
  <c r="M55" i="21"/>
  <c r="N54" i="21"/>
  <c r="M54" i="21"/>
  <c r="N53" i="21"/>
  <c r="N52" i="21"/>
  <c r="M52" i="21"/>
  <c r="N51" i="21"/>
  <c r="M51" i="21"/>
  <c r="N50" i="21"/>
  <c r="M50" i="21"/>
  <c r="N49" i="21"/>
  <c r="K39" i="21"/>
  <c r="F39" i="21"/>
  <c r="N38" i="21"/>
  <c r="D42" i="18" s="1"/>
  <c r="M38" i="21"/>
  <c r="L38" i="21"/>
  <c r="N37" i="21"/>
  <c r="L37" i="21"/>
  <c r="M37" i="21" s="1"/>
  <c r="N36" i="21"/>
  <c r="L36" i="21"/>
  <c r="M36" i="21" s="1"/>
  <c r="N35" i="21"/>
  <c r="L35" i="21"/>
  <c r="M35" i="21" s="1"/>
  <c r="N34" i="21"/>
  <c r="L34" i="21"/>
  <c r="M34" i="21" s="1"/>
  <c r="N33" i="21"/>
  <c r="L33" i="21"/>
  <c r="M33" i="21" s="1"/>
  <c r="N32" i="21"/>
  <c r="L32" i="21"/>
  <c r="M32" i="21" s="1"/>
  <c r="N31" i="21"/>
  <c r="L31" i="21"/>
  <c r="M31" i="21" s="1"/>
  <c r="N30" i="21"/>
  <c r="L30" i="21"/>
  <c r="M30" i="21" s="1"/>
  <c r="N29" i="21"/>
  <c r="L29" i="21"/>
  <c r="M29" i="21" s="1"/>
  <c r="N28" i="21"/>
  <c r="M28" i="21"/>
  <c r="L28" i="21"/>
  <c r="N27" i="21"/>
  <c r="L27" i="21"/>
  <c r="M27" i="21" s="1"/>
  <c r="N26" i="21"/>
  <c r="L26" i="21"/>
  <c r="M26" i="21" s="1"/>
  <c r="N25" i="21"/>
  <c r="L25" i="21"/>
  <c r="M25" i="21" s="1"/>
  <c r="N24" i="21"/>
  <c r="M24" i="21"/>
  <c r="L24" i="21"/>
  <c r="N23" i="21"/>
  <c r="L23" i="21"/>
  <c r="M23" i="21" s="1"/>
  <c r="N22" i="21"/>
  <c r="L22" i="21"/>
  <c r="M22" i="21" s="1"/>
  <c r="N21" i="21"/>
  <c r="L21" i="21"/>
  <c r="M21" i="21" s="1"/>
  <c r="N20" i="21"/>
  <c r="L20" i="21"/>
  <c r="M20" i="21" s="1"/>
  <c r="N19" i="21"/>
  <c r="L19" i="21"/>
  <c r="M19" i="21" s="1"/>
  <c r="N18" i="21"/>
  <c r="L18" i="21"/>
  <c r="M18" i="21" s="1"/>
  <c r="N17" i="21"/>
  <c r="L17" i="21"/>
  <c r="M17" i="21" s="1"/>
  <c r="N16" i="21"/>
  <c r="L16" i="21"/>
  <c r="M16" i="21" s="1"/>
  <c r="N15" i="21"/>
  <c r="L15" i="21"/>
  <c r="M15" i="21" s="1"/>
  <c r="N14" i="21"/>
  <c r="L14" i="21"/>
  <c r="M14" i="21" s="1"/>
  <c r="G214" i="20"/>
  <c r="N213" i="20"/>
  <c r="N212" i="20"/>
  <c r="M212" i="20"/>
  <c r="N211" i="20"/>
  <c r="M211" i="20"/>
  <c r="N210" i="20"/>
  <c r="N209" i="20"/>
  <c r="N208" i="20"/>
  <c r="M208" i="20"/>
  <c r="N207" i="20"/>
  <c r="M207" i="20"/>
  <c r="N206" i="20"/>
  <c r="N205" i="20"/>
  <c r="N204" i="20"/>
  <c r="M204" i="20"/>
  <c r="N203" i="20"/>
  <c r="M203" i="20"/>
  <c r="N202" i="20"/>
  <c r="N201" i="20"/>
  <c r="N200" i="20"/>
  <c r="M200" i="20"/>
  <c r="N199" i="20"/>
  <c r="M199" i="20"/>
  <c r="N198" i="20"/>
  <c r="N197" i="20"/>
  <c r="N196" i="20"/>
  <c r="M196" i="20"/>
  <c r="N195" i="20"/>
  <c r="M195" i="20"/>
  <c r="N194" i="20"/>
  <c r="N193" i="20"/>
  <c r="N192" i="20"/>
  <c r="M192" i="20"/>
  <c r="N191" i="20"/>
  <c r="N190" i="20"/>
  <c r="N189" i="20"/>
  <c r="G179" i="20"/>
  <c r="N178" i="20"/>
  <c r="M178" i="20"/>
  <c r="N177" i="20"/>
  <c r="M177" i="20"/>
  <c r="N176" i="20"/>
  <c r="N175" i="20"/>
  <c r="N174" i="20"/>
  <c r="M174" i="20"/>
  <c r="N173" i="20"/>
  <c r="M173" i="20"/>
  <c r="N172" i="20"/>
  <c r="N171" i="20"/>
  <c r="N170" i="20"/>
  <c r="M170" i="20"/>
  <c r="N169" i="20"/>
  <c r="M169" i="20"/>
  <c r="N168" i="20"/>
  <c r="N167" i="20"/>
  <c r="N166" i="20"/>
  <c r="M166" i="20"/>
  <c r="N165" i="20"/>
  <c r="M165" i="20"/>
  <c r="N164" i="20"/>
  <c r="N163" i="20"/>
  <c r="N162" i="20"/>
  <c r="M162" i="20"/>
  <c r="N161" i="20"/>
  <c r="M161" i="20"/>
  <c r="N160" i="20"/>
  <c r="N159" i="20"/>
  <c r="N158" i="20"/>
  <c r="M158" i="20"/>
  <c r="N157" i="20"/>
  <c r="M157" i="20"/>
  <c r="N156" i="20"/>
  <c r="N155" i="20"/>
  <c r="N154" i="20"/>
  <c r="M154" i="20"/>
  <c r="G144" i="20"/>
  <c r="N143" i="20"/>
  <c r="M143" i="20"/>
  <c r="N142" i="20"/>
  <c r="N141" i="20"/>
  <c r="N140" i="20"/>
  <c r="M140" i="20"/>
  <c r="N139" i="20"/>
  <c r="M139" i="20"/>
  <c r="N138" i="20"/>
  <c r="N137" i="20"/>
  <c r="N136" i="20"/>
  <c r="M136" i="20"/>
  <c r="N135" i="20"/>
  <c r="M135" i="20"/>
  <c r="N134" i="20"/>
  <c r="N133" i="20"/>
  <c r="N132" i="20"/>
  <c r="M132" i="20"/>
  <c r="N131" i="20"/>
  <c r="M131" i="20"/>
  <c r="N130" i="20"/>
  <c r="N129" i="20"/>
  <c r="N128" i="20"/>
  <c r="M128" i="20"/>
  <c r="N127" i="20"/>
  <c r="M127" i="20"/>
  <c r="N126" i="20"/>
  <c r="N125" i="20"/>
  <c r="N124" i="20"/>
  <c r="M124" i="20"/>
  <c r="N123" i="20"/>
  <c r="M123" i="20"/>
  <c r="N122" i="20"/>
  <c r="N121" i="20"/>
  <c r="N120" i="20"/>
  <c r="M120" i="20"/>
  <c r="N119" i="20"/>
  <c r="G109" i="20"/>
  <c r="N108" i="20"/>
  <c r="N107" i="20"/>
  <c r="N106" i="20"/>
  <c r="M106" i="20"/>
  <c r="N105" i="20"/>
  <c r="M105" i="20"/>
  <c r="N104" i="20"/>
  <c r="N103" i="20"/>
  <c r="N102" i="20"/>
  <c r="M102" i="20"/>
  <c r="N101" i="20"/>
  <c r="M101" i="20"/>
  <c r="N100" i="20"/>
  <c r="N99" i="20"/>
  <c r="M99" i="20"/>
  <c r="N98" i="20"/>
  <c r="M98" i="20"/>
  <c r="N97" i="20"/>
  <c r="M97" i="20"/>
  <c r="N96" i="20"/>
  <c r="N95" i="20"/>
  <c r="N94" i="20"/>
  <c r="M94" i="20"/>
  <c r="N93" i="20"/>
  <c r="M93" i="20"/>
  <c r="N92" i="20"/>
  <c r="N91" i="20"/>
  <c r="N90" i="20"/>
  <c r="M90" i="20"/>
  <c r="N89" i="20"/>
  <c r="M89" i="20"/>
  <c r="N88" i="20"/>
  <c r="N87" i="20"/>
  <c r="N86" i="20"/>
  <c r="M86" i="20"/>
  <c r="N85" i="20"/>
  <c r="M85" i="20"/>
  <c r="N84" i="20"/>
  <c r="G74" i="20"/>
  <c r="N73" i="20"/>
  <c r="N72" i="20"/>
  <c r="M72" i="20"/>
  <c r="N71" i="20"/>
  <c r="M71" i="20"/>
  <c r="N70" i="20"/>
  <c r="N69" i="20"/>
  <c r="M69" i="20"/>
  <c r="N68" i="20"/>
  <c r="M68" i="20"/>
  <c r="N67" i="20"/>
  <c r="M67" i="20"/>
  <c r="N66" i="20"/>
  <c r="N65" i="20"/>
  <c r="N64" i="20"/>
  <c r="M64" i="20"/>
  <c r="N63" i="20"/>
  <c r="M63" i="20"/>
  <c r="N62" i="20"/>
  <c r="N61" i="20"/>
  <c r="N60" i="20"/>
  <c r="M60" i="20"/>
  <c r="N59" i="20"/>
  <c r="M59" i="20"/>
  <c r="N58" i="20"/>
  <c r="N57" i="20"/>
  <c r="N56" i="20"/>
  <c r="M56" i="20"/>
  <c r="N55" i="20"/>
  <c r="M55" i="20"/>
  <c r="N54" i="20"/>
  <c r="N53" i="20"/>
  <c r="N52" i="20"/>
  <c r="M52" i="20"/>
  <c r="N51" i="20"/>
  <c r="M51" i="20"/>
  <c r="N50" i="20"/>
  <c r="N49" i="20"/>
  <c r="K39" i="20"/>
  <c r="F39" i="20"/>
  <c r="N38" i="20"/>
  <c r="L38" i="20"/>
  <c r="M38" i="20" s="1"/>
  <c r="N37" i="20"/>
  <c r="D64" i="17" s="1"/>
  <c r="M37" i="20"/>
  <c r="L37" i="20"/>
  <c r="N36" i="20"/>
  <c r="L36" i="20"/>
  <c r="M36" i="20" s="1"/>
  <c r="N35" i="20"/>
  <c r="L35" i="20"/>
  <c r="M35" i="20" s="1"/>
  <c r="N34" i="20"/>
  <c r="L34" i="20"/>
  <c r="M34" i="20" s="1"/>
  <c r="N33" i="20"/>
  <c r="L33" i="20"/>
  <c r="M33" i="20" s="1"/>
  <c r="N32" i="20"/>
  <c r="L32" i="20"/>
  <c r="M32" i="20" s="1"/>
  <c r="N31" i="20"/>
  <c r="L31" i="20"/>
  <c r="M31" i="20" s="1"/>
  <c r="N30" i="20"/>
  <c r="L30" i="20"/>
  <c r="M30" i="20" s="1"/>
  <c r="N29" i="20"/>
  <c r="L29" i="20"/>
  <c r="M29" i="20" s="1"/>
  <c r="N28" i="20"/>
  <c r="L28" i="20"/>
  <c r="M28" i="20" s="1"/>
  <c r="N27" i="20"/>
  <c r="L27" i="20"/>
  <c r="M27" i="20" s="1"/>
  <c r="N26" i="20"/>
  <c r="L26" i="20"/>
  <c r="M26" i="20" s="1"/>
  <c r="N25" i="20"/>
  <c r="M25" i="20"/>
  <c r="L25" i="20"/>
  <c r="N24" i="20"/>
  <c r="L24" i="20"/>
  <c r="M24" i="20" s="1"/>
  <c r="N23" i="20"/>
  <c r="L23" i="20"/>
  <c r="M23" i="20" s="1"/>
  <c r="N22" i="20"/>
  <c r="L22" i="20"/>
  <c r="M22" i="20" s="1"/>
  <c r="N21" i="20"/>
  <c r="M21" i="20"/>
  <c r="L21" i="20"/>
  <c r="N20" i="20"/>
  <c r="L20" i="20"/>
  <c r="M20" i="20" s="1"/>
  <c r="N19" i="20"/>
  <c r="L19" i="20"/>
  <c r="M19" i="20" s="1"/>
  <c r="N18" i="20"/>
  <c r="L18" i="20"/>
  <c r="M18" i="20" s="1"/>
  <c r="N17" i="20"/>
  <c r="L17" i="20"/>
  <c r="M17" i="20" s="1"/>
  <c r="N16" i="20"/>
  <c r="L16" i="20"/>
  <c r="M16" i="20" s="1"/>
  <c r="N15" i="20"/>
  <c r="L15" i="20"/>
  <c r="M15" i="20" s="1"/>
  <c r="N14" i="20"/>
  <c r="L14" i="20"/>
  <c r="M14" i="20" s="1"/>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75" i="16"/>
  <c r="N174" i="16"/>
  <c r="N173" i="16"/>
  <c r="N172" i="16"/>
  <c r="N171" i="16"/>
  <c r="N170" i="16"/>
  <c r="N169" i="16"/>
  <c r="N168" i="16"/>
  <c r="N167" i="16"/>
  <c r="N166" i="16"/>
  <c r="N165" i="16"/>
  <c r="N164" i="16"/>
  <c r="N163" i="16"/>
  <c r="N162" i="16"/>
  <c r="N161" i="16"/>
  <c r="N160" i="16"/>
  <c r="N159" i="16"/>
  <c r="N158" i="16"/>
  <c r="N157" i="16"/>
  <c r="N156" i="16"/>
  <c r="N155" i="16"/>
  <c r="N154" i="16"/>
  <c r="G56" i="15" s="1"/>
  <c r="N153" i="16"/>
  <c r="N152" i="16"/>
  <c r="N151" i="16"/>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70" i="16"/>
  <c r="N69" i="16"/>
  <c r="N68" i="16"/>
  <c r="N67" i="16"/>
  <c r="N66" i="16"/>
  <c r="N65" i="16"/>
  <c r="N64" i="16"/>
  <c r="N63" i="16"/>
  <c r="N62" i="16"/>
  <c r="N61" i="16"/>
  <c r="N60" i="16"/>
  <c r="N49" i="16"/>
  <c r="N48" i="16"/>
  <c r="N47" i="16"/>
  <c r="N46" i="16"/>
  <c r="N45" i="16"/>
  <c r="N44" i="16"/>
  <c r="N43" i="16"/>
  <c r="N42" i="16"/>
  <c r="N41" i="16"/>
  <c r="N40" i="16"/>
  <c r="N39" i="16"/>
  <c r="N38" i="16"/>
  <c r="N15" i="16"/>
  <c r="I39" i="19"/>
  <c r="H39" i="19"/>
  <c r="G39" i="19"/>
  <c r="F39" i="19"/>
  <c r="E39" i="19"/>
  <c r="D39" i="19"/>
  <c r="I33" i="19"/>
  <c r="H33" i="19"/>
  <c r="G33" i="19"/>
  <c r="F33" i="19"/>
  <c r="E33" i="19"/>
  <c r="D33" i="19"/>
  <c r="I27" i="19"/>
  <c r="H27" i="19"/>
  <c r="G27" i="19"/>
  <c r="F27" i="19"/>
  <c r="E27" i="19"/>
  <c r="D27" i="19"/>
  <c r="I21" i="19"/>
  <c r="H21" i="19"/>
  <c r="G21" i="19"/>
  <c r="F21" i="19"/>
  <c r="E21" i="19"/>
  <c r="D21" i="19"/>
  <c r="I15" i="19"/>
  <c r="H15" i="19"/>
  <c r="G15" i="19"/>
  <c r="F15" i="19"/>
  <c r="E15" i="19"/>
  <c r="D15" i="19"/>
  <c r="I9" i="19"/>
  <c r="H9" i="19"/>
  <c r="G9" i="19"/>
  <c r="F9" i="19"/>
  <c r="E9" i="19"/>
  <c r="D9" i="19"/>
  <c r="G246" i="16"/>
  <c r="M245" i="16"/>
  <c r="M242" i="16"/>
  <c r="M241" i="16"/>
  <c r="M238" i="16"/>
  <c r="M237" i="16"/>
  <c r="M234" i="16"/>
  <c r="M233" i="16"/>
  <c r="M230" i="16"/>
  <c r="M229" i="16"/>
  <c r="M227" i="16"/>
  <c r="M226" i="16"/>
  <c r="M225" i="16"/>
  <c r="M222" i="16"/>
  <c r="G211" i="16"/>
  <c r="M208" i="16"/>
  <c r="M207" i="16"/>
  <c r="M204" i="16"/>
  <c r="M203" i="16"/>
  <c r="M200" i="16"/>
  <c r="M199" i="16"/>
  <c r="M196" i="16"/>
  <c r="M195" i="16"/>
  <c r="M192" i="16"/>
  <c r="M191" i="16"/>
  <c r="M188" i="16"/>
  <c r="M187" i="16"/>
  <c r="G176" i="16"/>
  <c r="M174" i="16"/>
  <c r="M173" i="16"/>
  <c r="M171" i="16"/>
  <c r="M170" i="16"/>
  <c r="M169" i="16"/>
  <c r="M166" i="16"/>
  <c r="M165" i="16"/>
  <c r="M162" i="16"/>
  <c r="M161" i="16"/>
  <c r="M158" i="16"/>
  <c r="M157" i="16"/>
  <c r="M154" i="16"/>
  <c r="M153" i="16"/>
  <c r="G141" i="16"/>
  <c r="M140" i="16"/>
  <c r="M139" i="16"/>
  <c r="M136" i="16"/>
  <c r="M135" i="16"/>
  <c r="M132" i="16"/>
  <c r="M131" i="16"/>
  <c r="M129" i="16"/>
  <c r="M128" i="16"/>
  <c r="M127" i="16"/>
  <c r="M124" i="16"/>
  <c r="M123" i="16"/>
  <c r="M120" i="16"/>
  <c r="M119" i="16"/>
  <c r="M116" i="16"/>
  <c r="G106" i="16"/>
  <c r="M105" i="16"/>
  <c r="M102" i="16"/>
  <c r="M101" i="16"/>
  <c r="M98" i="16"/>
  <c r="M97" i="16"/>
  <c r="M95" i="16"/>
  <c r="M94" i="16"/>
  <c r="M93" i="16"/>
  <c r="M90" i="16"/>
  <c r="M89" i="16"/>
  <c r="M86" i="16"/>
  <c r="M85" i="16"/>
  <c r="M81" i="16"/>
  <c r="K71" i="16"/>
  <c r="F71" i="16"/>
  <c r="L70" i="16"/>
  <c r="M70" i="16" s="1"/>
  <c r="L69" i="16"/>
  <c r="M69" i="16" s="1"/>
  <c r="L68" i="16"/>
  <c r="M68" i="16" s="1"/>
  <c r="L67" i="16"/>
  <c r="M67" i="16" s="1"/>
  <c r="L66" i="16"/>
  <c r="M66" i="16" s="1"/>
  <c r="L65" i="16"/>
  <c r="M65" i="16" s="1"/>
  <c r="L64" i="16"/>
  <c r="M64" i="16" s="1"/>
  <c r="L63" i="16"/>
  <c r="M63" i="16" s="1"/>
  <c r="L62" i="16"/>
  <c r="M62" i="16" s="1"/>
  <c r="L61" i="16"/>
  <c r="M61" i="16" s="1"/>
  <c r="L60" i="16"/>
  <c r="M60" i="16" s="1"/>
  <c r="L49" i="16"/>
  <c r="M49" i="16" s="1"/>
  <c r="L48" i="16"/>
  <c r="M48" i="16" s="1"/>
  <c r="L47" i="16"/>
  <c r="M47" i="16" s="1"/>
  <c r="L46" i="16"/>
  <c r="M46" i="16" s="1"/>
  <c r="L45" i="16"/>
  <c r="M45" i="16" s="1"/>
  <c r="L44" i="16"/>
  <c r="M44" i="16" s="1"/>
  <c r="L43" i="16"/>
  <c r="M43" i="16" s="1"/>
  <c r="L42" i="16"/>
  <c r="M42" i="16" s="1"/>
  <c r="L41" i="16"/>
  <c r="M41" i="16" s="1"/>
  <c r="L40" i="16"/>
  <c r="M40" i="16" s="1"/>
  <c r="L39" i="16"/>
  <c r="M39" i="16" s="1"/>
  <c r="L38" i="16"/>
  <c r="M38" i="16" s="1"/>
  <c r="L15" i="16"/>
  <c r="M15" i="16" s="1"/>
  <c r="F246" i="5"/>
  <c r="F211" i="5"/>
  <c r="F176" i="5"/>
  <c r="F141" i="5"/>
  <c r="F106" i="5"/>
  <c r="L245" i="5"/>
  <c r="L244" i="5"/>
  <c r="L241" i="5"/>
  <c r="L240" i="5"/>
  <c r="L237" i="5"/>
  <c r="L236" i="5"/>
  <c r="L233" i="5"/>
  <c r="L232" i="5"/>
  <c r="L229" i="5"/>
  <c r="L228" i="5"/>
  <c r="L226" i="5"/>
  <c r="L225" i="5"/>
  <c r="L224" i="5"/>
  <c r="L221" i="5"/>
  <c r="L210" i="5"/>
  <c r="L207" i="5"/>
  <c r="L206" i="5"/>
  <c r="L203" i="5"/>
  <c r="L202" i="5"/>
  <c r="L199" i="5"/>
  <c r="L198" i="5"/>
  <c r="L195" i="5"/>
  <c r="L194" i="5"/>
  <c r="L191" i="5"/>
  <c r="L190" i="5"/>
  <c r="L187" i="5"/>
  <c r="L186" i="5"/>
  <c r="L174" i="5"/>
  <c r="L173" i="5"/>
  <c r="L172" i="5"/>
  <c r="L169" i="5"/>
  <c r="L168" i="5"/>
  <c r="L165" i="5"/>
  <c r="L164" i="5"/>
  <c r="L161" i="5"/>
  <c r="L160" i="5"/>
  <c r="L157" i="5"/>
  <c r="L156" i="5"/>
  <c r="L153" i="5"/>
  <c r="L152" i="5"/>
  <c r="L139" i="5"/>
  <c r="L138" i="5"/>
  <c r="L135" i="5"/>
  <c r="L134" i="5"/>
  <c r="L132" i="5"/>
  <c r="L131" i="5"/>
  <c r="L130" i="5"/>
  <c r="L127" i="5"/>
  <c r="L126" i="5"/>
  <c r="L123" i="5"/>
  <c r="L122" i="5"/>
  <c r="L119" i="5"/>
  <c r="L118" i="5"/>
  <c r="L105" i="5"/>
  <c r="L104" i="5"/>
  <c r="L101" i="5"/>
  <c r="L100" i="5"/>
  <c r="L97" i="5"/>
  <c r="L96" i="5"/>
  <c r="L93" i="5"/>
  <c r="L92" i="5"/>
  <c r="L90" i="5"/>
  <c r="L89" i="5"/>
  <c r="L88" i="5"/>
  <c r="L85" i="5"/>
  <c r="L84" i="5"/>
  <c r="L81" i="5"/>
  <c r="J71" i="5"/>
  <c r="E71" i="5"/>
  <c r="K11" i="5"/>
  <c r="L11" i="5" s="1"/>
  <c r="K12" i="42"/>
  <c r="K14" i="42"/>
  <c r="K15" i="42"/>
  <c r="K17" i="42"/>
  <c r="K28" i="42"/>
  <c r="K34" i="42"/>
  <c r="F419" i="28"/>
  <c r="F17" i="29" s="1"/>
  <c r="D51" i="42" s="1"/>
  <c r="K39" i="42"/>
  <c r="K65" i="42"/>
  <c r="E81" i="42"/>
  <c r="K79" i="42"/>
  <c r="D67" i="18"/>
  <c r="K95" i="42"/>
  <c r="K96" i="42"/>
  <c r="K80" i="42"/>
  <c r="K19" i="42"/>
  <c r="K16" i="42"/>
  <c r="K29" i="42"/>
  <c r="D69" i="15"/>
  <c r="D33" i="15"/>
  <c r="F32" i="15"/>
  <c r="H32" i="15"/>
  <c r="I43" i="15"/>
  <c r="E11" i="15"/>
  <c r="G11" i="15"/>
  <c r="H22" i="15"/>
  <c r="H44" i="15"/>
  <c r="E55" i="15"/>
  <c r="F66" i="15"/>
  <c r="H66" i="15"/>
  <c r="E12" i="15"/>
  <c r="F23" i="15"/>
  <c r="H23" i="15"/>
  <c r="I34" i="15"/>
  <c r="F45" i="15"/>
  <c r="H45" i="15"/>
  <c r="F67" i="15"/>
  <c r="H67" i="15"/>
  <c r="G68" i="15"/>
  <c r="I68" i="15"/>
  <c r="F57" i="15"/>
  <c r="E46" i="15"/>
  <c r="G46" i="15"/>
  <c r="E24" i="15"/>
  <c r="G24" i="15"/>
  <c r="I24" i="15"/>
  <c r="H13" i="15"/>
  <c r="E14" i="15"/>
  <c r="G14" i="15"/>
  <c r="H25" i="15"/>
  <c r="G36" i="15"/>
  <c r="F47" i="15"/>
  <c r="H47" i="15"/>
  <c r="F69" i="15"/>
  <c r="H69" i="15"/>
  <c r="E15" i="15"/>
  <c r="I15" i="15"/>
  <c r="F26" i="15"/>
  <c r="H26" i="15"/>
  <c r="G37" i="15"/>
  <c r="F48" i="15"/>
  <c r="H48" i="15"/>
  <c r="G59" i="15"/>
  <c r="I59" i="15"/>
  <c r="F70" i="15"/>
  <c r="E16" i="15"/>
  <c r="G16" i="15"/>
  <c r="F27" i="15"/>
  <c r="E38" i="15"/>
  <c r="G38" i="15"/>
  <c r="I38" i="15"/>
  <c r="H49" i="15"/>
  <c r="E60" i="15"/>
  <c r="G60" i="15"/>
  <c r="H71" i="15"/>
  <c r="E72" i="15"/>
  <c r="G72" i="15"/>
  <c r="F61" i="15"/>
  <c r="H61" i="15"/>
  <c r="E50" i="15"/>
  <c r="F39" i="15"/>
  <c r="H39" i="15"/>
  <c r="E28" i="15"/>
  <c r="I28" i="15"/>
  <c r="F17" i="15"/>
  <c r="H17" i="15"/>
  <c r="G18" i="15"/>
  <c r="F29" i="15"/>
  <c r="H29" i="15"/>
  <c r="G40" i="15"/>
  <c r="I40" i="15"/>
  <c r="F51" i="15"/>
  <c r="E62" i="15"/>
  <c r="G62" i="15"/>
  <c r="F73" i="15"/>
  <c r="F9" i="15"/>
  <c r="H9" i="15"/>
  <c r="E20" i="15"/>
  <c r="I20" i="15"/>
  <c r="F31" i="15"/>
  <c r="H31" i="15"/>
  <c r="E42" i="15"/>
  <c r="G42" i="15"/>
  <c r="F53" i="15"/>
  <c r="H53" i="15"/>
  <c r="E64" i="15"/>
  <c r="G64" i="15"/>
  <c r="I64" i="15"/>
  <c r="E10" i="15"/>
  <c r="F10" i="15"/>
  <c r="G10" i="15"/>
  <c r="H10" i="15"/>
  <c r="F21" i="15"/>
  <c r="H21" i="15"/>
  <c r="E32" i="15"/>
  <c r="G32" i="15"/>
  <c r="I32" i="15"/>
  <c r="F43" i="15"/>
  <c r="H43" i="15"/>
  <c r="E54" i="15"/>
  <c r="G54" i="15"/>
  <c r="F65" i="15"/>
  <c r="H65" i="15"/>
  <c r="F11" i="15"/>
  <c r="H11" i="15"/>
  <c r="E22" i="15"/>
  <c r="G22" i="15"/>
  <c r="I22" i="15"/>
  <c r="F33" i="15"/>
  <c r="H33" i="15"/>
  <c r="E44" i="15"/>
  <c r="G44" i="15"/>
  <c r="F55" i="15"/>
  <c r="H55" i="15"/>
  <c r="E66" i="15"/>
  <c r="G66" i="15"/>
  <c r="I66" i="15"/>
  <c r="F12" i="15"/>
  <c r="H12" i="15"/>
  <c r="E23" i="15"/>
  <c r="G23" i="15"/>
  <c r="F34" i="15"/>
  <c r="H34" i="15"/>
  <c r="E45" i="15"/>
  <c r="G45" i="15"/>
  <c r="I45" i="15"/>
  <c r="F56" i="15"/>
  <c r="H56" i="15"/>
  <c r="E67" i="15"/>
  <c r="G67" i="15"/>
  <c r="F68" i="15"/>
  <c r="H68" i="15"/>
  <c r="E57" i="15"/>
  <c r="G57" i="15"/>
  <c r="I57" i="15"/>
  <c r="F46" i="15"/>
  <c r="H46" i="15"/>
  <c r="E35" i="15"/>
  <c r="G35" i="15"/>
  <c r="F24" i="15"/>
  <c r="H24" i="15"/>
  <c r="E13" i="15"/>
  <c r="G13" i="15"/>
  <c r="I13" i="15"/>
  <c r="F14" i="15"/>
  <c r="H14" i="15"/>
  <c r="E25" i="15"/>
  <c r="G25" i="15"/>
  <c r="F36" i="15"/>
  <c r="H36" i="15"/>
  <c r="E47" i="15"/>
  <c r="G47" i="15"/>
  <c r="I47" i="15"/>
  <c r="F58" i="15"/>
  <c r="H58" i="15"/>
  <c r="E69" i="15"/>
  <c r="G69" i="15"/>
  <c r="F15" i="15"/>
  <c r="H15" i="15"/>
  <c r="E26" i="15"/>
  <c r="G26" i="15"/>
  <c r="I26" i="15"/>
  <c r="F37" i="15"/>
  <c r="H37" i="15"/>
  <c r="E48" i="15"/>
  <c r="G48" i="15"/>
  <c r="F59" i="15"/>
  <c r="H59" i="15"/>
  <c r="E70" i="15"/>
  <c r="G70" i="15"/>
  <c r="I70" i="15"/>
  <c r="F16" i="15"/>
  <c r="H16" i="15"/>
  <c r="E27" i="15"/>
  <c r="G27" i="15"/>
  <c r="F38" i="15"/>
  <c r="H38" i="15"/>
  <c r="E49" i="15"/>
  <c r="G49" i="15"/>
  <c r="I49" i="15"/>
  <c r="F60" i="15"/>
  <c r="H60" i="15"/>
  <c r="E71" i="15"/>
  <c r="G71" i="15"/>
  <c r="F72" i="15"/>
  <c r="H72" i="15"/>
  <c r="E61" i="15"/>
  <c r="G61" i="15"/>
  <c r="I61" i="15"/>
  <c r="F50" i="15"/>
  <c r="H50" i="15"/>
  <c r="E39" i="15"/>
  <c r="G39" i="15"/>
  <c r="F28" i="15"/>
  <c r="H28" i="15"/>
  <c r="E17" i="15"/>
  <c r="G17" i="15"/>
  <c r="I17" i="15"/>
  <c r="F18" i="15"/>
  <c r="H18" i="15"/>
  <c r="E29" i="15"/>
  <c r="G29" i="15"/>
  <c r="F40" i="15"/>
  <c r="H40" i="15"/>
  <c r="E51" i="15"/>
  <c r="G51" i="15"/>
  <c r="I51" i="15"/>
  <c r="F62" i="15"/>
  <c r="H62" i="15"/>
  <c r="E73" i="15"/>
  <c r="G73" i="15"/>
  <c r="E9" i="15"/>
  <c r="G9" i="15"/>
  <c r="I9" i="15"/>
  <c r="F20" i="15"/>
  <c r="H20" i="15"/>
  <c r="E31" i="15"/>
  <c r="G31" i="15"/>
  <c r="F42" i="15"/>
  <c r="H42" i="15"/>
  <c r="K36" i="42"/>
  <c r="K33" i="42"/>
  <c r="D37" i="15" l="1"/>
  <c r="D45" i="15"/>
  <c r="D37" i="18"/>
  <c r="D26" i="18"/>
  <c r="D31" i="15"/>
  <c r="D14" i="15"/>
  <c r="D39" i="15"/>
  <c r="J39" i="15" s="1"/>
  <c r="D18" i="15"/>
  <c r="D56" i="15"/>
  <c r="D57" i="15"/>
  <c r="K97" i="42"/>
  <c r="E97" i="42"/>
  <c r="E82" i="42"/>
  <c r="K82" i="42"/>
  <c r="D60" i="15"/>
  <c r="D44" i="18"/>
  <c r="D38" i="18"/>
  <c r="E21" i="15"/>
  <c r="E43" i="15"/>
  <c r="J43" i="15" s="1"/>
  <c r="E56" i="15"/>
  <c r="E68" i="15"/>
  <c r="E37" i="15"/>
  <c r="E59" i="15"/>
  <c r="E81" i="15" s="1"/>
  <c r="E18" i="15"/>
  <c r="E40" i="15"/>
  <c r="F22" i="15"/>
  <c r="F44" i="15"/>
  <c r="F52" i="15" s="1"/>
  <c r="F13" i="15"/>
  <c r="F25" i="15"/>
  <c r="F49" i="15"/>
  <c r="F71" i="15"/>
  <c r="F74" i="15" s="1"/>
  <c r="H64" i="15"/>
  <c r="H54" i="15"/>
  <c r="H57" i="15"/>
  <c r="H35" i="15"/>
  <c r="H41" i="15" s="1"/>
  <c r="H70" i="15"/>
  <c r="H27" i="15"/>
  <c r="H51" i="15"/>
  <c r="H73" i="15"/>
  <c r="H74" i="15" s="1"/>
  <c r="I11" i="15"/>
  <c r="I55" i="15"/>
  <c r="I36" i="15"/>
  <c r="I72" i="15"/>
  <c r="J72" i="15" s="1"/>
  <c r="D43" i="17"/>
  <c r="E13" i="42"/>
  <c r="K13" i="42"/>
  <c r="E58" i="15"/>
  <c r="E63" i="15" s="1"/>
  <c r="E36" i="15"/>
  <c r="F35" i="15"/>
  <c r="E34" i="15"/>
  <c r="E33" i="15"/>
  <c r="E77" i="15" s="1"/>
  <c r="F54" i="15"/>
  <c r="F63" i="15" s="1"/>
  <c r="D64" i="15"/>
  <c r="K35" i="42"/>
  <c r="G33" i="15"/>
  <c r="G41" i="15" s="1"/>
  <c r="G55" i="15"/>
  <c r="G21" i="15"/>
  <c r="G43" i="15"/>
  <c r="G65" i="15"/>
  <c r="G12" i="15"/>
  <c r="G34" i="15"/>
  <c r="G58" i="15"/>
  <c r="G15" i="15"/>
  <c r="J15" i="15" s="1"/>
  <c r="G50" i="15"/>
  <c r="G28" i="15"/>
  <c r="G20" i="15"/>
  <c r="D25" i="17"/>
  <c r="D80" i="17" s="1"/>
  <c r="D51" i="17"/>
  <c r="F45" i="17"/>
  <c r="D51" i="18"/>
  <c r="D58" i="18"/>
  <c r="D80" i="18" s="1"/>
  <c r="D21" i="18"/>
  <c r="D69" i="18"/>
  <c r="D39" i="18"/>
  <c r="D23" i="18"/>
  <c r="D65" i="18"/>
  <c r="E65" i="15"/>
  <c r="F64" i="15"/>
  <c r="G53" i="15"/>
  <c r="G75" i="15" s="1"/>
  <c r="H17" i="17"/>
  <c r="D62" i="18"/>
  <c r="M109" i="21"/>
  <c r="D86" i="42" s="1"/>
  <c r="G39" i="18"/>
  <c r="D26" i="15"/>
  <c r="L246" i="5"/>
  <c r="D46" i="42" s="1"/>
  <c r="M74" i="20"/>
  <c r="D68" i="42" s="1"/>
  <c r="E68" i="42" s="1"/>
  <c r="M109" i="20"/>
  <c r="D69" i="42" s="1"/>
  <c r="M74" i="21"/>
  <c r="D85" i="42" s="1"/>
  <c r="E85" i="42" s="1"/>
  <c r="M144" i="21"/>
  <c r="D87" i="42" s="1"/>
  <c r="M179" i="21"/>
  <c r="D88" i="42" s="1"/>
  <c r="E88" i="42" s="1"/>
  <c r="D23" i="17"/>
  <c r="E68" i="17"/>
  <c r="E33" i="18"/>
  <c r="H82" i="15"/>
  <c r="F80" i="15"/>
  <c r="F41" i="15"/>
  <c r="E83" i="15"/>
  <c r="K46" i="42"/>
  <c r="E46" i="42"/>
  <c r="K68" i="42"/>
  <c r="K87" i="42"/>
  <c r="E87" i="42"/>
  <c r="K88" i="42"/>
  <c r="E86" i="42"/>
  <c r="K86" i="42"/>
  <c r="D42" i="15"/>
  <c r="D11" i="15"/>
  <c r="D34" i="15"/>
  <c r="D24" i="15"/>
  <c r="J24" i="15" s="1"/>
  <c r="D15" i="15"/>
  <c r="D38" i="15"/>
  <c r="D28" i="15"/>
  <c r="D65" i="15"/>
  <c r="D44" i="15"/>
  <c r="D25" i="15"/>
  <c r="D71" i="15"/>
  <c r="D20" i="15"/>
  <c r="J20" i="15" s="1"/>
  <c r="D22" i="15"/>
  <c r="D13" i="18"/>
  <c r="D14" i="18"/>
  <c r="D55" i="18"/>
  <c r="D77" i="18" s="1"/>
  <c r="D11" i="18"/>
  <c r="D32" i="18"/>
  <c r="D53" i="18"/>
  <c r="D9" i="18"/>
  <c r="D34" i="18"/>
  <c r="D57" i="18"/>
  <c r="D48" i="18"/>
  <c r="D49" i="18"/>
  <c r="D82" i="18" s="1"/>
  <c r="D61" i="18"/>
  <c r="D72" i="17"/>
  <c r="D69" i="17"/>
  <c r="D44" i="17"/>
  <c r="D52" i="17" s="1"/>
  <c r="L141" i="5"/>
  <c r="D43" i="42" s="1"/>
  <c r="M179" i="20"/>
  <c r="D71" i="42" s="1"/>
  <c r="K71" i="42" s="1"/>
  <c r="I13" i="17"/>
  <c r="D18" i="18"/>
  <c r="D84" i="18" s="1"/>
  <c r="D73" i="18"/>
  <c r="D50" i="18"/>
  <c r="D27" i="18"/>
  <c r="D71" i="18"/>
  <c r="D59" i="18"/>
  <c r="D24" i="18"/>
  <c r="E26" i="42"/>
  <c r="K26" i="42"/>
  <c r="L176" i="5"/>
  <c r="D44" i="42" s="1"/>
  <c r="J34" i="15"/>
  <c r="M176" i="16"/>
  <c r="D56" i="42" s="1"/>
  <c r="D21" i="15"/>
  <c r="J21" i="15" s="1"/>
  <c r="D55" i="15"/>
  <c r="D68" i="15"/>
  <c r="D36" i="15"/>
  <c r="D59" i="15"/>
  <c r="J59" i="15" s="1"/>
  <c r="D72" i="15"/>
  <c r="D40" i="15"/>
  <c r="D9" i="15"/>
  <c r="D67" i="15"/>
  <c r="D48" i="15"/>
  <c r="D29" i="15"/>
  <c r="D13" i="15"/>
  <c r="K89" i="42"/>
  <c r="K98" i="42"/>
  <c r="E94" i="42"/>
  <c r="D47" i="18"/>
  <c r="D29" i="18"/>
  <c r="D33" i="18"/>
  <c r="D54" i="18"/>
  <c r="D10" i="18"/>
  <c r="D31" i="18"/>
  <c r="D56" i="18"/>
  <c r="D12" i="18"/>
  <c r="D25" i="18"/>
  <c r="D15" i="18"/>
  <c r="D81" i="18" s="1"/>
  <c r="D16" i="18"/>
  <c r="D28" i="18"/>
  <c r="D40" i="18"/>
  <c r="D71" i="17"/>
  <c r="I45" i="19"/>
  <c r="D20" i="17"/>
  <c r="D67" i="17"/>
  <c r="D48" i="17"/>
  <c r="D50" i="17"/>
  <c r="D61" i="15"/>
  <c r="H19" i="15"/>
  <c r="G63" i="15"/>
  <c r="F79" i="15"/>
  <c r="D43" i="15"/>
  <c r="D12" i="15"/>
  <c r="D78" i="15" s="1"/>
  <c r="D46" i="15"/>
  <c r="D58" i="15"/>
  <c r="D16" i="15"/>
  <c r="D50" i="15"/>
  <c r="D62" i="15"/>
  <c r="D54" i="15"/>
  <c r="D35" i="15"/>
  <c r="D27" i="15"/>
  <c r="D73" i="15"/>
  <c r="D53" i="15"/>
  <c r="K18" i="42"/>
  <c r="D35" i="18"/>
  <c r="D79" i="18" s="1"/>
  <c r="D36" i="18"/>
  <c r="D66" i="18"/>
  <c r="D22" i="18"/>
  <c r="D43" i="18"/>
  <c r="D52" i="18" s="1"/>
  <c r="D64" i="18"/>
  <c r="D20" i="18"/>
  <c r="D45" i="18"/>
  <c r="D68" i="18"/>
  <c r="D74" i="18" s="1"/>
  <c r="D70" i="18"/>
  <c r="D60" i="18"/>
  <c r="D72" i="18"/>
  <c r="D17" i="18"/>
  <c r="D83" i="18" s="1"/>
  <c r="D35" i="17"/>
  <c r="D27" i="17"/>
  <c r="K32" i="42"/>
  <c r="L71" i="5"/>
  <c r="D41" i="42" s="1"/>
  <c r="E41" i="42" s="1"/>
  <c r="L106" i="5"/>
  <c r="D42" i="42" s="1"/>
  <c r="F73" i="17"/>
  <c r="M144" i="20"/>
  <c r="D70" i="42" s="1"/>
  <c r="E70" i="42" s="1"/>
  <c r="E15" i="18"/>
  <c r="E40" i="18"/>
  <c r="G13" i="18"/>
  <c r="M71" i="16"/>
  <c r="D53" i="42" s="1"/>
  <c r="E53" i="42" s="1"/>
  <c r="G45" i="19"/>
  <c r="J15" i="19"/>
  <c r="J27" i="19"/>
  <c r="J39" i="19"/>
  <c r="D13" i="17"/>
  <c r="M214" i="20"/>
  <c r="D72" i="42" s="1"/>
  <c r="K72" i="42" s="1"/>
  <c r="F22" i="17"/>
  <c r="L211" i="5"/>
  <c r="D45" i="42" s="1"/>
  <c r="E45" i="42" s="1"/>
  <c r="E45" i="19"/>
  <c r="E53" i="15"/>
  <c r="D31" i="17"/>
  <c r="E36" i="17"/>
  <c r="G13" i="17"/>
  <c r="H61" i="17"/>
  <c r="D46" i="18"/>
  <c r="I12" i="18"/>
  <c r="F26" i="17"/>
  <c r="I38" i="18"/>
  <c r="M141" i="16"/>
  <c r="D55" i="42" s="1"/>
  <c r="M39" i="20"/>
  <c r="D67" i="42" s="1"/>
  <c r="G36" i="18"/>
  <c r="E74" i="15"/>
  <c r="H80" i="15"/>
  <c r="H76" i="15"/>
  <c r="G82" i="15"/>
  <c r="H78" i="15"/>
  <c r="J21" i="19"/>
  <c r="J45" i="15"/>
  <c r="K53" i="42"/>
  <c r="H84" i="15"/>
  <c r="J57" i="15"/>
  <c r="J36" i="15"/>
  <c r="K45" i="42"/>
  <c r="J26" i="15"/>
  <c r="H63" i="15"/>
  <c r="K85" i="42"/>
  <c r="M211" i="16"/>
  <c r="D57" i="42" s="1"/>
  <c r="D47" i="15"/>
  <c r="D17" i="15"/>
  <c r="D10" i="15"/>
  <c r="D32" i="15"/>
  <c r="D70" i="15"/>
  <c r="D51" i="15"/>
  <c r="D84" i="15" s="1"/>
  <c r="D66" i="15"/>
  <c r="J66" i="15" s="1"/>
  <c r="D49" i="15"/>
  <c r="M39" i="21"/>
  <c r="D84" i="42" s="1"/>
  <c r="F55" i="18"/>
  <c r="F11" i="18"/>
  <c r="F32" i="18"/>
  <c r="F53" i="18"/>
  <c r="F9" i="18"/>
  <c r="F34" i="18"/>
  <c r="F57" i="18"/>
  <c r="F13" i="18"/>
  <c r="F36" i="18"/>
  <c r="F59" i="18"/>
  <c r="F44" i="18"/>
  <c r="F65" i="18"/>
  <c r="F21" i="18"/>
  <c r="F42" i="18"/>
  <c r="F52" i="18" s="1"/>
  <c r="F67" i="18"/>
  <c r="F23" i="18"/>
  <c r="F46" i="18"/>
  <c r="F69" i="18"/>
  <c r="F33" i="18"/>
  <c r="F54" i="18"/>
  <c r="F10" i="18"/>
  <c r="F31" i="18"/>
  <c r="F56" i="18"/>
  <c r="F12" i="18"/>
  <c r="F35" i="18"/>
  <c r="F58" i="18"/>
  <c r="F14" i="18"/>
  <c r="F37" i="18"/>
  <c r="F22" i="18"/>
  <c r="F45" i="18"/>
  <c r="F48" i="18"/>
  <c r="F60" i="18"/>
  <c r="F16" i="18"/>
  <c r="F39" i="18"/>
  <c r="F62" i="18"/>
  <c r="F18" i="18"/>
  <c r="F43" i="18"/>
  <c r="F68" i="18"/>
  <c r="F74" i="18" s="1"/>
  <c r="F47" i="18"/>
  <c r="F26" i="18"/>
  <c r="F49" i="18"/>
  <c r="F72" i="18"/>
  <c r="F28" i="18"/>
  <c r="F51" i="18"/>
  <c r="F64" i="18"/>
  <c r="F24" i="18"/>
  <c r="F25" i="18"/>
  <c r="F15" i="18"/>
  <c r="F38" i="18"/>
  <c r="F61" i="18"/>
  <c r="F17" i="18"/>
  <c r="F40" i="18"/>
  <c r="H33" i="18"/>
  <c r="H54" i="18"/>
  <c r="H10" i="18"/>
  <c r="H31" i="18"/>
  <c r="H56" i="18"/>
  <c r="H12" i="18"/>
  <c r="H35" i="18"/>
  <c r="H58" i="18"/>
  <c r="H14" i="18"/>
  <c r="H37" i="18"/>
  <c r="H66" i="18"/>
  <c r="H22" i="18"/>
  <c r="H43" i="18"/>
  <c r="H64" i="18"/>
  <c r="H74" i="18" s="1"/>
  <c r="H20" i="18"/>
  <c r="H45" i="18"/>
  <c r="H68" i="18"/>
  <c r="H24" i="18"/>
  <c r="H55" i="18"/>
  <c r="H11" i="18"/>
  <c r="H32" i="18"/>
  <c r="H53" i="18"/>
  <c r="H9" i="18"/>
  <c r="H34" i="18"/>
  <c r="H57" i="18"/>
  <c r="H13" i="18"/>
  <c r="H36" i="18"/>
  <c r="H59" i="18"/>
  <c r="H42" i="18"/>
  <c r="H69" i="18"/>
  <c r="H47" i="18"/>
  <c r="H26" i="18"/>
  <c r="H15" i="18"/>
  <c r="H38" i="18"/>
  <c r="H61" i="18"/>
  <c r="H17" i="18"/>
  <c r="H40" i="18"/>
  <c r="H44" i="18"/>
  <c r="H67" i="18"/>
  <c r="H25" i="18"/>
  <c r="H71" i="18"/>
  <c r="H27" i="18"/>
  <c r="H50" i="18"/>
  <c r="H73" i="18"/>
  <c r="H29" i="18"/>
  <c r="H65" i="18"/>
  <c r="H23" i="18"/>
  <c r="H70" i="18"/>
  <c r="H60" i="18"/>
  <c r="H16" i="18"/>
  <c r="J16" i="18" s="1"/>
  <c r="H39" i="18"/>
  <c r="H62" i="18"/>
  <c r="H18" i="18"/>
  <c r="E31" i="17"/>
  <c r="E41" i="17" s="1"/>
  <c r="H53" i="17"/>
  <c r="E55" i="17"/>
  <c r="H12" i="17"/>
  <c r="E10" i="17"/>
  <c r="H32" i="17"/>
  <c r="H16" i="17"/>
  <c r="E18" i="17"/>
  <c r="E24" i="17"/>
  <c r="F73" i="18"/>
  <c r="H72" i="18"/>
  <c r="F70" i="18"/>
  <c r="F20" i="18"/>
  <c r="F30" i="18" s="1"/>
  <c r="D46" i="17"/>
  <c r="D17" i="17"/>
  <c r="D61" i="17"/>
  <c r="D40" i="17"/>
  <c r="D60" i="17"/>
  <c r="D16" i="17"/>
  <c r="D37" i="17"/>
  <c r="D58" i="17"/>
  <c r="D14" i="17"/>
  <c r="D32" i="17"/>
  <c r="D56" i="17"/>
  <c r="D12" i="17"/>
  <c r="D33" i="17"/>
  <c r="D53" i="17"/>
  <c r="D9" i="17"/>
  <c r="F46" i="17"/>
  <c r="F79" i="17" s="1"/>
  <c r="F17" i="17"/>
  <c r="F61" i="17"/>
  <c r="F40" i="17"/>
  <c r="F60" i="17"/>
  <c r="F16" i="17"/>
  <c r="F37" i="17"/>
  <c r="F58" i="17"/>
  <c r="F14" i="17"/>
  <c r="F32" i="17"/>
  <c r="F56" i="17"/>
  <c r="F12" i="17"/>
  <c r="F33" i="17"/>
  <c r="F53" i="17"/>
  <c r="F9" i="17"/>
  <c r="F35" i="17"/>
  <c r="F72" i="17"/>
  <c r="F50" i="17"/>
  <c r="F51" i="17"/>
  <c r="F71" i="17"/>
  <c r="F27" i="17"/>
  <c r="F48" i="17"/>
  <c r="F69" i="17"/>
  <c r="F25" i="17"/>
  <c r="F43" i="17"/>
  <c r="F24" i="17"/>
  <c r="F68" i="17"/>
  <c r="F39" i="17"/>
  <c r="F62" i="17"/>
  <c r="F18" i="17"/>
  <c r="F38" i="17"/>
  <c r="F59" i="17"/>
  <c r="F15" i="17"/>
  <c r="F36" i="17"/>
  <c r="F54" i="17"/>
  <c r="F10" i="17"/>
  <c r="F34" i="17"/>
  <c r="F55" i="17"/>
  <c r="F11" i="17"/>
  <c r="F31" i="17"/>
  <c r="I53" i="17"/>
  <c r="E66" i="18"/>
  <c r="E22" i="18"/>
  <c r="E43" i="18"/>
  <c r="E64" i="18"/>
  <c r="E20" i="18"/>
  <c r="E45" i="18"/>
  <c r="E68" i="18"/>
  <c r="E24" i="18"/>
  <c r="E47" i="18"/>
  <c r="E70" i="18"/>
  <c r="E55" i="18"/>
  <c r="E11" i="18"/>
  <c r="E32" i="18"/>
  <c r="E53" i="18"/>
  <c r="E9" i="18"/>
  <c r="E34" i="18"/>
  <c r="E57" i="18"/>
  <c r="E13" i="18"/>
  <c r="E44" i="18"/>
  <c r="E65" i="18"/>
  <c r="E21" i="18"/>
  <c r="E42" i="18"/>
  <c r="E67" i="18"/>
  <c r="E23" i="18"/>
  <c r="E46" i="18"/>
  <c r="E69" i="18"/>
  <c r="E25" i="18"/>
  <c r="E48" i="18"/>
  <c r="E54" i="18"/>
  <c r="E12" i="18"/>
  <c r="E36" i="18"/>
  <c r="E71" i="18"/>
  <c r="E27" i="18"/>
  <c r="E50" i="18"/>
  <c r="E73" i="18"/>
  <c r="E29" i="18"/>
  <c r="E10" i="18"/>
  <c r="E35" i="18"/>
  <c r="E14" i="18"/>
  <c r="E60" i="18"/>
  <c r="E16" i="18"/>
  <c r="E39" i="18"/>
  <c r="E62" i="18"/>
  <c r="E18" i="18"/>
  <c r="E31" i="18"/>
  <c r="E59" i="18"/>
  <c r="E26" i="18"/>
  <c r="E49" i="18"/>
  <c r="E72" i="18"/>
  <c r="E28" i="18"/>
  <c r="E51" i="18"/>
  <c r="E9" i="17"/>
  <c r="E75" i="17" s="1"/>
  <c r="H31" i="17"/>
  <c r="F64" i="17"/>
  <c r="E33" i="17"/>
  <c r="H55" i="17"/>
  <c r="F23" i="17"/>
  <c r="E56" i="17"/>
  <c r="H10" i="17"/>
  <c r="E54" i="17"/>
  <c r="F47" i="17"/>
  <c r="H37" i="17"/>
  <c r="E38" i="17"/>
  <c r="F29" i="17"/>
  <c r="F13" i="17"/>
  <c r="I40" i="18"/>
  <c r="E17" i="18"/>
  <c r="F50" i="18"/>
  <c r="G16" i="18"/>
  <c r="H49" i="18"/>
  <c r="I15" i="18"/>
  <c r="I14" i="18"/>
  <c r="H46" i="18"/>
  <c r="G53" i="18"/>
  <c r="F66" i="18"/>
  <c r="D57" i="17"/>
  <c r="D28" i="17"/>
  <c r="D73" i="17"/>
  <c r="D29" i="17"/>
  <c r="D49" i="17"/>
  <c r="D82" i="17" s="1"/>
  <c r="D70" i="17"/>
  <c r="D26" i="17"/>
  <c r="D47" i="17"/>
  <c r="D65" i="17"/>
  <c r="D21" i="17"/>
  <c r="D45" i="17"/>
  <c r="D66" i="17"/>
  <c r="D22" i="17"/>
  <c r="D42" i="17"/>
  <c r="J33" i="19"/>
  <c r="E13" i="17"/>
  <c r="E57" i="17"/>
  <c r="E28" i="17"/>
  <c r="E73" i="17"/>
  <c r="E29" i="17"/>
  <c r="E49" i="17"/>
  <c r="E70" i="17"/>
  <c r="E26" i="17"/>
  <c r="E47" i="17"/>
  <c r="E65" i="17"/>
  <c r="E21" i="17"/>
  <c r="E45" i="17"/>
  <c r="E66" i="17"/>
  <c r="E22" i="17"/>
  <c r="E42" i="17"/>
  <c r="E46" i="17"/>
  <c r="E17" i="17"/>
  <c r="E61" i="17"/>
  <c r="E40" i="17"/>
  <c r="E60" i="17"/>
  <c r="E16" i="17"/>
  <c r="E37" i="17"/>
  <c r="E58" i="17"/>
  <c r="E14" i="17"/>
  <c r="E35" i="17"/>
  <c r="E72" i="17"/>
  <c r="E50" i="17"/>
  <c r="E51" i="17"/>
  <c r="E71" i="17"/>
  <c r="E27" i="17"/>
  <c r="E82" i="17" s="1"/>
  <c r="E48" i="17"/>
  <c r="E69" i="17"/>
  <c r="E25" i="17"/>
  <c r="E43" i="17"/>
  <c r="E67" i="17"/>
  <c r="E23" i="17"/>
  <c r="E44" i="17"/>
  <c r="E64" i="17"/>
  <c r="E20" i="17"/>
  <c r="H35" i="17"/>
  <c r="H72" i="17"/>
  <c r="H50" i="17"/>
  <c r="H51" i="17"/>
  <c r="H71" i="17"/>
  <c r="H27" i="17"/>
  <c r="H48" i="17"/>
  <c r="H69" i="17"/>
  <c r="H25" i="17"/>
  <c r="H43" i="17"/>
  <c r="H67" i="17"/>
  <c r="H23" i="17"/>
  <c r="H44" i="17"/>
  <c r="H64" i="17"/>
  <c r="H20" i="17"/>
  <c r="H24" i="17"/>
  <c r="H68" i="17"/>
  <c r="H39" i="17"/>
  <c r="H62" i="17"/>
  <c r="H18" i="17"/>
  <c r="H38" i="17"/>
  <c r="H59" i="17"/>
  <c r="H15" i="17"/>
  <c r="H36" i="17"/>
  <c r="H54" i="17"/>
  <c r="H13" i="17"/>
  <c r="H57" i="17"/>
  <c r="H28" i="17"/>
  <c r="H73" i="17"/>
  <c r="H29" i="17"/>
  <c r="H49" i="17"/>
  <c r="H70" i="17"/>
  <c r="H26" i="17"/>
  <c r="H47" i="17"/>
  <c r="H65" i="17"/>
  <c r="H21" i="17"/>
  <c r="H45" i="17"/>
  <c r="H66" i="17"/>
  <c r="H22" i="17"/>
  <c r="H42" i="17"/>
  <c r="H9" i="17"/>
  <c r="F42" i="17"/>
  <c r="E11" i="17"/>
  <c r="H33" i="17"/>
  <c r="F66" i="17"/>
  <c r="E34" i="17"/>
  <c r="H56" i="17"/>
  <c r="F21" i="17"/>
  <c r="F65" i="17"/>
  <c r="F74" i="17" s="1"/>
  <c r="H58" i="17"/>
  <c r="E59" i="17"/>
  <c r="F49" i="17"/>
  <c r="H40" i="17"/>
  <c r="E39" i="17"/>
  <c r="F57" i="17"/>
  <c r="G18" i="18"/>
  <c r="H51" i="18"/>
  <c r="I17" i="18"/>
  <c r="E61" i="18"/>
  <c r="F27" i="18"/>
  <c r="G60" i="18"/>
  <c r="E37" i="18"/>
  <c r="H21" i="18"/>
  <c r="D24" i="17"/>
  <c r="D68" i="17"/>
  <c r="D39" i="17"/>
  <c r="D62" i="17"/>
  <c r="D18" i="17"/>
  <c r="D38" i="17"/>
  <c r="D59" i="17"/>
  <c r="D15" i="17"/>
  <c r="D81" i="17" s="1"/>
  <c r="D36" i="17"/>
  <c r="D54" i="17"/>
  <c r="D10" i="17"/>
  <c r="D34" i="17"/>
  <c r="D55" i="17"/>
  <c r="D11" i="17"/>
  <c r="I32" i="17"/>
  <c r="G44" i="18"/>
  <c r="G65" i="18"/>
  <c r="G21" i="18"/>
  <c r="G42" i="18"/>
  <c r="G67" i="18"/>
  <c r="G23" i="18"/>
  <c r="G46" i="18"/>
  <c r="G69" i="18"/>
  <c r="G25" i="18"/>
  <c r="G48" i="18"/>
  <c r="G33" i="18"/>
  <c r="G54" i="18"/>
  <c r="G10" i="18"/>
  <c r="G31" i="18"/>
  <c r="G56" i="18"/>
  <c r="G12" i="18"/>
  <c r="G35" i="18"/>
  <c r="G66" i="18"/>
  <c r="G22" i="18"/>
  <c r="G43" i="18"/>
  <c r="G64" i="18"/>
  <c r="G20" i="18"/>
  <c r="G45" i="18"/>
  <c r="G68" i="18"/>
  <c r="G24" i="18"/>
  <c r="G47" i="18"/>
  <c r="G70" i="18"/>
  <c r="G26" i="18"/>
  <c r="G55" i="18"/>
  <c r="G9" i="18"/>
  <c r="G14" i="18"/>
  <c r="G49" i="18"/>
  <c r="G72" i="18"/>
  <c r="G28" i="18"/>
  <c r="G51" i="18"/>
  <c r="G11" i="18"/>
  <c r="G34" i="18"/>
  <c r="G59" i="18"/>
  <c r="G15" i="18"/>
  <c r="G38" i="18"/>
  <c r="G61" i="18"/>
  <c r="G17" i="18"/>
  <c r="G40" i="18"/>
  <c r="G32" i="18"/>
  <c r="G57" i="18"/>
  <c r="G58" i="18"/>
  <c r="G37" i="18"/>
  <c r="G71" i="18"/>
  <c r="G27" i="18"/>
  <c r="G50" i="18"/>
  <c r="G73" i="18"/>
  <c r="G29" i="18"/>
  <c r="I66" i="18"/>
  <c r="I22" i="18"/>
  <c r="I43" i="18"/>
  <c r="I64" i="18"/>
  <c r="I20" i="18"/>
  <c r="I45" i="18"/>
  <c r="I68" i="18"/>
  <c r="I24" i="18"/>
  <c r="I47" i="18"/>
  <c r="I70" i="18"/>
  <c r="I26" i="18"/>
  <c r="I55" i="18"/>
  <c r="I11" i="18"/>
  <c r="I32" i="18"/>
  <c r="I53" i="18"/>
  <c r="I9" i="18"/>
  <c r="I34" i="18"/>
  <c r="I57" i="18"/>
  <c r="I13" i="18"/>
  <c r="I44" i="18"/>
  <c r="I65" i="18"/>
  <c r="I74" i="18" s="1"/>
  <c r="I21" i="18"/>
  <c r="I42" i="18"/>
  <c r="I67" i="18"/>
  <c r="I23" i="18"/>
  <c r="I46" i="18"/>
  <c r="I69" i="18"/>
  <c r="I25" i="18"/>
  <c r="I48" i="18"/>
  <c r="I10" i="18"/>
  <c r="I35" i="18"/>
  <c r="I59" i="18"/>
  <c r="I71" i="18"/>
  <c r="I27" i="18"/>
  <c r="I50" i="18"/>
  <c r="I73" i="18"/>
  <c r="I29" i="18"/>
  <c r="I31" i="18"/>
  <c r="I58" i="18"/>
  <c r="I37" i="18"/>
  <c r="I60" i="18"/>
  <c r="I16" i="18"/>
  <c r="I39" i="18"/>
  <c r="I62" i="18"/>
  <c r="I18" i="18"/>
  <c r="I33" i="18"/>
  <c r="I56" i="18"/>
  <c r="I36" i="18"/>
  <c r="I49" i="18"/>
  <c r="I72" i="18"/>
  <c r="I28" i="18"/>
  <c r="I51" i="18"/>
  <c r="F20" i="17"/>
  <c r="E53" i="17"/>
  <c r="H11" i="17"/>
  <c r="F44" i="17"/>
  <c r="E12" i="17"/>
  <c r="H34" i="17"/>
  <c r="F67" i="17"/>
  <c r="E32" i="17"/>
  <c r="H14" i="17"/>
  <c r="E15" i="17"/>
  <c r="F70" i="17"/>
  <c r="H60" i="17"/>
  <c r="E62" i="17"/>
  <c r="F28" i="17"/>
  <c r="H46" i="17"/>
  <c r="F29" i="18"/>
  <c r="G62" i="18"/>
  <c r="H28" i="18"/>
  <c r="I61" i="18"/>
  <c r="E38" i="18"/>
  <c r="F71" i="18"/>
  <c r="H48" i="18"/>
  <c r="E58" i="18"/>
  <c r="E56" i="18"/>
  <c r="J56" i="18" s="1"/>
  <c r="I54" i="18"/>
  <c r="F83" i="15"/>
  <c r="J40" i="15"/>
  <c r="H75" i="15"/>
  <c r="F78" i="15"/>
  <c r="H77" i="15"/>
  <c r="J22" i="15"/>
  <c r="J11" i="15"/>
  <c r="J55" i="15"/>
  <c r="I9" i="17"/>
  <c r="I20" i="17"/>
  <c r="I31" i="17"/>
  <c r="I42" i="17"/>
  <c r="I64" i="17"/>
  <c r="I11" i="17"/>
  <c r="I22" i="17"/>
  <c r="I33" i="17"/>
  <c r="I44" i="17"/>
  <c r="I55" i="17"/>
  <c r="I66" i="17"/>
  <c r="I12" i="17"/>
  <c r="I23" i="17"/>
  <c r="I34" i="17"/>
  <c r="I45" i="17"/>
  <c r="I56" i="17"/>
  <c r="I67" i="17"/>
  <c r="I10" i="17"/>
  <c r="I21" i="17"/>
  <c r="I43" i="17"/>
  <c r="I54" i="17"/>
  <c r="I65" i="17"/>
  <c r="I14" i="17"/>
  <c r="I25" i="17"/>
  <c r="I36" i="17"/>
  <c r="I47" i="17"/>
  <c r="I58" i="17"/>
  <c r="I69" i="17"/>
  <c r="I15" i="17"/>
  <c r="I26" i="17"/>
  <c r="I37" i="17"/>
  <c r="I48" i="17"/>
  <c r="I59" i="17"/>
  <c r="I70" i="17"/>
  <c r="I16" i="17"/>
  <c r="I27" i="17"/>
  <c r="I38" i="17"/>
  <c r="I49" i="17"/>
  <c r="I60" i="17"/>
  <c r="I71" i="17"/>
  <c r="I18" i="17"/>
  <c r="I29" i="17"/>
  <c r="I40" i="17"/>
  <c r="I51" i="17"/>
  <c r="I62" i="17"/>
  <c r="I73" i="17"/>
  <c r="I61" i="17"/>
  <c r="I50" i="17"/>
  <c r="I39" i="17"/>
  <c r="I28" i="17"/>
  <c r="I17" i="17"/>
  <c r="I72" i="17"/>
  <c r="I68" i="17"/>
  <c r="I57" i="17"/>
  <c r="I46" i="17"/>
  <c r="I35" i="17"/>
  <c r="I24" i="17"/>
  <c r="E72" i="42"/>
  <c r="G9" i="17"/>
  <c r="G31" i="17"/>
  <c r="G53" i="17"/>
  <c r="G11" i="17"/>
  <c r="G33" i="17"/>
  <c r="G55" i="17"/>
  <c r="G12" i="17"/>
  <c r="G34" i="17"/>
  <c r="G56" i="17"/>
  <c r="G10" i="17"/>
  <c r="G32" i="17"/>
  <c r="G54" i="17"/>
  <c r="G14" i="17"/>
  <c r="G36" i="17"/>
  <c r="G58" i="17"/>
  <c r="G15" i="17"/>
  <c r="G37" i="17"/>
  <c r="G59" i="17"/>
  <c r="G16" i="17"/>
  <c r="G38" i="17"/>
  <c r="G60" i="17"/>
  <c r="G18" i="17"/>
  <c r="G40" i="17"/>
  <c r="G62" i="17"/>
  <c r="G61" i="17"/>
  <c r="G39" i="17"/>
  <c r="G17" i="17"/>
  <c r="G68" i="17"/>
  <c r="G46" i="17"/>
  <c r="G24" i="17"/>
  <c r="G20" i="17"/>
  <c r="G42" i="17"/>
  <c r="G64" i="17"/>
  <c r="G22" i="17"/>
  <c r="G44" i="17"/>
  <c r="G66" i="17"/>
  <c r="G23" i="17"/>
  <c r="G45" i="17"/>
  <c r="G67" i="17"/>
  <c r="G21" i="17"/>
  <c r="G43" i="17"/>
  <c r="G65" i="17"/>
  <c r="G25" i="17"/>
  <c r="G47" i="17"/>
  <c r="G69" i="17"/>
  <c r="G26" i="17"/>
  <c r="G48" i="17"/>
  <c r="G70" i="17"/>
  <c r="G27" i="17"/>
  <c r="G49" i="17"/>
  <c r="G71" i="17"/>
  <c r="G29" i="17"/>
  <c r="G51" i="17"/>
  <c r="G73" i="17"/>
  <c r="G50" i="17"/>
  <c r="G28" i="17"/>
  <c r="G72" i="17"/>
  <c r="G57" i="17"/>
  <c r="G35" i="17"/>
  <c r="K70" i="42"/>
  <c r="K64" i="42"/>
  <c r="E62" i="42"/>
  <c r="I21" i="15"/>
  <c r="I31" i="15"/>
  <c r="J31" i="15" s="1"/>
  <c r="I73" i="15"/>
  <c r="I29" i="15"/>
  <c r="J29" i="15" s="1"/>
  <c r="I39" i="15"/>
  <c r="I71" i="15"/>
  <c r="I27" i="15"/>
  <c r="I48" i="15"/>
  <c r="J48" i="15" s="1"/>
  <c r="I69" i="15"/>
  <c r="J69" i="15" s="1"/>
  <c r="I25" i="15"/>
  <c r="J25" i="15" s="1"/>
  <c r="I35" i="15"/>
  <c r="J35" i="15" s="1"/>
  <c r="I67" i="15"/>
  <c r="J67" i="15" s="1"/>
  <c r="I23" i="15"/>
  <c r="J23" i="15" s="1"/>
  <c r="I44" i="15"/>
  <c r="I54" i="15"/>
  <c r="J54" i="15" s="1"/>
  <c r="I10" i="15"/>
  <c r="J10" i="15" s="1"/>
  <c r="I42" i="15"/>
  <c r="I62" i="15"/>
  <c r="J62" i="15" s="1"/>
  <c r="I18" i="15"/>
  <c r="I50" i="15"/>
  <c r="I83" i="15" s="1"/>
  <c r="I60" i="15"/>
  <c r="I16" i="15"/>
  <c r="I37" i="15"/>
  <c r="J37" i="15" s="1"/>
  <c r="I58" i="15"/>
  <c r="J58" i="15" s="1"/>
  <c r="I14" i="15"/>
  <c r="I46" i="15"/>
  <c r="J46" i="15" s="1"/>
  <c r="I56" i="15"/>
  <c r="J56" i="15" s="1"/>
  <c r="I12" i="15"/>
  <c r="J12" i="15" s="1"/>
  <c r="I33" i="15"/>
  <c r="I65" i="15"/>
  <c r="M246" i="16"/>
  <c r="D58" i="42" s="1"/>
  <c r="K58" i="42" s="1"/>
  <c r="I53" i="15"/>
  <c r="J53" i="15" s="1"/>
  <c r="G83" i="15"/>
  <c r="G79" i="15"/>
  <c r="G76" i="15"/>
  <c r="K56" i="42"/>
  <c r="E56" i="42"/>
  <c r="J18" i="15"/>
  <c r="J14" i="15"/>
  <c r="M106" i="16"/>
  <c r="D54" i="42" s="1"/>
  <c r="E54" i="42" s="1"/>
  <c r="E79" i="15"/>
  <c r="J42" i="15"/>
  <c r="E19" i="15"/>
  <c r="K50" i="42"/>
  <c r="K31" i="42"/>
  <c r="J17" i="15"/>
  <c r="J61" i="15"/>
  <c r="J70" i="15"/>
  <c r="F81" i="15"/>
  <c r="J47" i="15"/>
  <c r="J13" i="15"/>
  <c r="G74" i="15"/>
  <c r="G30" i="15"/>
  <c r="F30" i="15"/>
  <c r="F76" i="15"/>
  <c r="J64" i="15"/>
  <c r="G52" i="15"/>
  <c r="E30" i="15"/>
  <c r="F19" i="15"/>
  <c r="E84" i="15"/>
  <c r="H83" i="15"/>
  <c r="J28" i="15"/>
  <c r="J38" i="15"/>
  <c r="J27" i="15"/>
  <c r="H81" i="15"/>
  <c r="E80" i="15"/>
  <c r="G80" i="15"/>
  <c r="J68" i="15"/>
  <c r="E78" i="15"/>
  <c r="G19" i="15"/>
  <c r="D76" i="17"/>
  <c r="J51" i="15"/>
  <c r="F75" i="15"/>
  <c r="G84" i="15"/>
  <c r="F84" i="15"/>
  <c r="E75" i="15"/>
  <c r="H52" i="15"/>
  <c r="D41" i="18"/>
  <c r="E21" i="42"/>
  <c r="K21" i="42"/>
  <c r="E22" i="42"/>
  <c r="K22" i="42"/>
  <c r="E74" i="18"/>
  <c r="H30" i="18"/>
  <c r="G78" i="15"/>
  <c r="F77" i="15"/>
  <c r="H30" i="15"/>
  <c r="J9" i="15"/>
  <c r="E82" i="15"/>
  <c r="D81" i="15"/>
  <c r="D30" i="18"/>
  <c r="D78" i="17"/>
  <c r="J44" i="17"/>
  <c r="J9" i="19"/>
  <c r="D45" i="19"/>
  <c r="F45" i="19"/>
  <c r="H45" i="19"/>
  <c r="K51" i="42"/>
  <c r="E51" i="42"/>
  <c r="K24" i="42"/>
  <c r="E24" i="42"/>
  <c r="K23" i="42"/>
  <c r="E23" i="42"/>
  <c r="D19" i="18"/>
  <c r="D27" i="42"/>
  <c r="J69" i="17" l="1"/>
  <c r="J32" i="17"/>
  <c r="J12" i="17"/>
  <c r="J46" i="17"/>
  <c r="J16" i="17"/>
  <c r="J45" i="17"/>
  <c r="J22" i="17"/>
  <c r="J58" i="17"/>
  <c r="F82" i="15"/>
  <c r="F85" i="15" s="1"/>
  <c r="D19" i="17"/>
  <c r="J13" i="17"/>
  <c r="D83" i="15"/>
  <c r="G81" i="15"/>
  <c r="G85" i="15" s="1"/>
  <c r="E76" i="17"/>
  <c r="J65" i="15"/>
  <c r="J71" i="15"/>
  <c r="J37" i="17"/>
  <c r="E41" i="15"/>
  <c r="K41" i="42"/>
  <c r="E52" i="15"/>
  <c r="D79" i="15"/>
  <c r="H79" i="15"/>
  <c r="K69" i="42"/>
  <c r="E69" i="42"/>
  <c r="D63" i="15"/>
  <c r="D63" i="18"/>
  <c r="G77" i="15"/>
  <c r="J31" i="17"/>
  <c r="J38" i="18"/>
  <c r="H85" i="15"/>
  <c r="J73" i="15"/>
  <c r="E76" i="15"/>
  <c r="E85" i="15" s="1"/>
  <c r="J14" i="17"/>
  <c r="J58" i="18"/>
  <c r="J9" i="17"/>
  <c r="J33" i="15"/>
  <c r="J60" i="15"/>
  <c r="E81" i="17"/>
  <c r="G30" i="18"/>
  <c r="G52" i="18"/>
  <c r="F52" i="17"/>
  <c r="H83" i="17"/>
  <c r="H74" i="17"/>
  <c r="H52" i="17"/>
  <c r="H30" i="17"/>
  <c r="D77" i="17"/>
  <c r="E84" i="17"/>
  <c r="I77" i="15"/>
  <c r="J77" i="15" s="1"/>
  <c r="D78" i="18"/>
  <c r="D76" i="18"/>
  <c r="J55" i="17"/>
  <c r="J11" i="17"/>
  <c r="G84" i="17"/>
  <c r="J62" i="17"/>
  <c r="J59" i="17"/>
  <c r="J36" i="17"/>
  <c r="J54" i="17"/>
  <c r="J67" i="17"/>
  <c r="J20" i="17"/>
  <c r="J66" i="17"/>
  <c r="J38" i="17"/>
  <c r="J23" i="17"/>
  <c r="K55" i="42"/>
  <c r="E55" i="42"/>
  <c r="J57" i="17"/>
  <c r="J73" i="17"/>
  <c r="J49" i="17"/>
  <c r="J26" i="17"/>
  <c r="J65" i="17"/>
  <c r="J10" i="17"/>
  <c r="J40" i="18"/>
  <c r="K42" i="42"/>
  <c r="E42" i="42"/>
  <c r="E44" i="42"/>
  <c r="K44" i="42"/>
  <c r="E43" i="42"/>
  <c r="K43" i="42"/>
  <c r="H79" i="17"/>
  <c r="J43" i="17"/>
  <c r="J64" i="17"/>
  <c r="J40" i="17"/>
  <c r="J60" i="17"/>
  <c r="H52" i="18"/>
  <c r="F83" i="17"/>
  <c r="J57" i="18"/>
  <c r="D84" i="17"/>
  <c r="D79" i="17"/>
  <c r="E76" i="18"/>
  <c r="D41" i="15"/>
  <c r="D75" i="18"/>
  <c r="D30" i="15"/>
  <c r="D74" i="17"/>
  <c r="I78" i="15"/>
  <c r="J78" i="15" s="1"/>
  <c r="J50" i="15"/>
  <c r="J29" i="17"/>
  <c r="J70" i="17"/>
  <c r="J47" i="17"/>
  <c r="J68" i="17"/>
  <c r="J71" i="18"/>
  <c r="J67" i="18"/>
  <c r="D19" i="15"/>
  <c r="E71" i="42"/>
  <c r="K67" i="42"/>
  <c r="E67" i="42"/>
  <c r="D75" i="15"/>
  <c r="J75" i="15" s="1"/>
  <c r="I75" i="15"/>
  <c r="J61" i="17"/>
  <c r="I82" i="17"/>
  <c r="I78" i="18"/>
  <c r="J73" i="18"/>
  <c r="J34" i="18"/>
  <c r="J55" i="18"/>
  <c r="J70" i="18"/>
  <c r="G79" i="18"/>
  <c r="J45" i="18"/>
  <c r="J22" i="18"/>
  <c r="J33" i="18"/>
  <c r="J61" i="18"/>
  <c r="G82" i="18"/>
  <c r="J51" i="18"/>
  <c r="J72" i="18"/>
  <c r="J26" i="18"/>
  <c r="J31" i="18"/>
  <c r="J62" i="18"/>
  <c r="J27" i="18"/>
  <c r="J36" i="18"/>
  <c r="J54" i="18"/>
  <c r="J25" i="18"/>
  <c r="J46" i="18"/>
  <c r="J21" i="18"/>
  <c r="J44" i="18"/>
  <c r="J32" i="18"/>
  <c r="J47" i="18"/>
  <c r="J68" i="18"/>
  <c r="J43" i="18"/>
  <c r="J66" i="18"/>
  <c r="F84" i="17"/>
  <c r="F82" i="17"/>
  <c r="G63" i="17"/>
  <c r="I76" i="17"/>
  <c r="I63" i="17"/>
  <c r="J34" i="17"/>
  <c r="J53" i="17"/>
  <c r="I82" i="18"/>
  <c r="I76" i="18"/>
  <c r="J50" i="18"/>
  <c r="J59" i="18"/>
  <c r="J49" i="18"/>
  <c r="J23" i="18"/>
  <c r="J65" i="18"/>
  <c r="J37" i="18"/>
  <c r="J39" i="17"/>
  <c r="E78" i="17"/>
  <c r="H77" i="17"/>
  <c r="E80" i="17"/>
  <c r="D30" i="17"/>
  <c r="J28" i="18"/>
  <c r="J39" i="18"/>
  <c r="J60" i="18"/>
  <c r="J35" i="18"/>
  <c r="J29" i="18"/>
  <c r="J48" i="18"/>
  <c r="J69" i="18"/>
  <c r="J13" i="18"/>
  <c r="J53" i="18"/>
  <c r="D41" i="17"/>
  <c r="H77" i="18"/>
  <c r="F78" i="18"/>
  <c r="F79" i="18"/>
  <c r="D52" i="15"/>
  <c r="I19" i="15"/>
  <c r="I52" i="15"/>
  <c r="J52" i="15" s="1"/>
  <c r="I30" i="15"/>
  <c r="J30" i="15" s="1"/>
  <c r="G83" i="18"/>
  <c r="G19" i="18"/>
  <c r="G75" i="18"/>
  <c r="I83" i="18"/>
  <c r="E83" i="17"/>
  <c r="E79" i="17"/>
  <c r="H41" i="17"/>
  <c r="E82" i="18"/>
  <c r="E30" i="18"/>
  <c r="J20" i="18"/>
  <c r="F63" i="17"/>
  <c r="H82" i="17"/>
  <c r="H83" i="18"/>
  <c r="H41" i="18"/>
  <c r="F81" i="18"/>
  <c r="J15" i="18"/>
  <c r="F84" i="18"/>
  <c r="F63" i="18"/>
  <c r="E84" i="42"/>
  <c r="K84" i="42"/>
  <c r="F30" i="17"/>
  <c r="I79" i="15"/>
  <c r="J44" i="15"/>
  <c r="J28" i="17"/>
  <c r="J18" i="17"/>
  <c r="I84" i="17"/>
  <c r="I81" i="17"/>
  <c r="I77" i="17"/>
  <c r="H80" i="17"/>
  <c r="I84" i="18"/>
  <c r="I77" i="18"/>
  <c r="I30" i="18"/>
  <c r="G74" i="18"/>
  <c r="G76" i="18"/>
  <c r="H75" i="17"/>
  <c r="H19" i="17"/>
  <c r="I80" i="18"/>
  <c r="E19" i="17"/>
  <c r="E84" i="18"/>
  <c r="J18" i="18"/>
  <c r="E77" i="18"/>
  <c r="J11" i="18"/>
  <c r="J64" i="18"/>
  <c r="F81" i="17"/>
  <c r="F80" i="17"/>
  <c r="E41" i="18"/>
  <c r="H63" i="17"/>
  <c r="H75" i="18"/>
  <c r="H19" i="18"/>
  <c r="H76" i="18"/>
  <c r="F83" i="18"/>
  <c r="F80" i="18"/>
  <c r="J49" i="15"/>
  <c r="D82" i="15"/>
  <c r="K57" i="42"/>
  <c r="E57" i="42"/>
  <c r="D80" i="15"/>
  <c r="I74" i="15"/>
  <c r="I80" i="15"/>
  <c r="J48" i="17"/>
  <c r="J56" i="17"/>
  <c r="J33" i="17"/>
  <c r="I19" i="18"/>
  <c r="I75" i="18"/>
  <c r="G77" i="18"/>
  <c r="G78" i="18"/>
  <c r="J24" i="18"/>
  <c r="G84" i="18"/>
  <c r="H84" i="17"/>
  <c r="E30" i="17"/>
  <c r="E52" i="17"/>
  <c r="I81" i="18"/>
  <c r="E83" i="18"/>
  <c r="J17" i="18"/>
  <c r="H76" i="17"/>
  <c r="E81" i="18"/>
  <c r="E80" i="18"/>
  <c r="E75" i="18"/>
  <c r="E19" i="18"/>
  <c r="F41" i="17"/>
  <c r="F76" i="17"/>
  <c r="F78" i="17"/>
  <c r="D75" i="17"/>
  <c r="H82" i="18"/>
  <c r="H79" i="18"/>
  <c r="H63" i="18"/>
  <c r="H78" i="18"/>
  <c r="F41" i="18"/>
  <c r="F77" i="18"/>
  <c r="D74" i="15"/>
  <c r="D76" i="15"/>
  <c r="J32" i="15"/>
  <c r="J10" i="18"/>
  <c r="D77" i="15"/>
  <c r="J14" i="18"/>
  <c r="J74" i="18"/>
  <c r="I41" i="15"/>
  <c r="E63" i="17"/>
  <c r="I84" i="15"/>
  <c r="J84" i="15" s="1"/>
  <c r="I81" i="15"/>
  <c r="J81" i="15" s="1"/>
  <c r="I41" i="17"/>
  <c r="I75" i="17"/>
  <c r="I52" i="18"/>
  <c r="I79" i="18"/>
  <c r="I63" i="18"/>
  <c r="G41" i="18"/>
  <c r="G81" i="18"/>
  <c r="G80" i="18"/>
  <c r="E77" i="17"/>
  <c r="H81" i="17"/>
  <c r="E74" i="17"/>
  <c r="G63" i="18"/>
  <c r="I41" i="18"/>
  <c r="E78" i="18"/>
  <c r="J12" i="18"/>
  <c r="E52" i="18"/>
  <c r="J42" i="18"/>
  <c r="E79" i="18"/>
  <c r="E63" i="18"/>
  <c r="F77" i="17"/>
  <c r="F19" i="17"/>
  <c r="F75" i="17"/>
  <c r="D63" i="17"/>
  <c r="D83" i="17"/>
  <c r="H78" i="17"/>
  <c r="H84" i="18"/>
  <c r="H81" i="18"/>
  <c r="H80" i="18"/>
  <c r="F82" i="18"/>
  <c r="F76" i="18"/>
  <c r="F19" i="18"/>
  <c r="F75" i="18"/>
  <c r="J9" i="18"/>
  <c r="I63" i="15"/>
  <c r="J83" i="15"/>
  <c r="I80" i="17"/>
  <c r="I78" i="17"/>
  <c r="J35" i="17"/>
  <c r="J72" i="17"/>
  <c r="J50" i="17"/>
  <c r="J51" i="17"/>
  <c r="J71" i="17"/>
  <c r="I30" i="17"/>
  <c r="I52" i="17"/>
  <c r="I74" i="17"/>
  <c r="I19" i="17"/>
  <c r="I83" i="17"/>
  <c r="I79" i="17"/>
  <c r="G41" i="17"/>
  <c r="G79" i="17"/>
  <c r="G76" i="17"/>
  <c r="J21" i="17"/>
  <c r="J17" i="17"/>
  <c r="G83" i="17"/>
  <c r="G75" i="17"/>
  <c r="J75" i="17" s="1"/>
  <c r="G19" i="17"/>
  <c r="J19" i="17" s="1"/>
  <c r="G52" i="17"/>
  <c r="J24" i="17"/>
  <c r="G81" i="17"/>
  <c r="J15" i="17"/>
  <c r="G82" i="17"/>
  <c r="G80" i="17"/>
  <c r="G78" i="17"/>
  <c r="G74" i="17"/>
  <c r="G30" i="17"/>
  <c r="J25" i="17"/>
  <c r="J27" i="17"/>
  <c r="J42" i="17"/>
  <c r="G77" i="17"/>
  <c r="E58" i="42"/>
  <c r="J16" i="15"/>
  <c r="I82" i="15"/>
  <c r="I76" i="15"/>
  <c r="J80" i="15"/>
  <c r="K54" i="42"/>
  <c r="D85" i="18"/>
  <c r="J45" i="19"/>
  <c r="K1" i="19" s="1"/>
  <c r="D48" i="42" s="1"/>
  <c r="E27" i="42"/>
  <c r="K27" i="42"/>
  <c r="J63" i="15" l="1"/>
  <c r="J79" i="15"/>
  <c r="J82" i="15"/>
  <c r="J19" i="15"/>
  <c r="J80" i="17"/>
  <c r="J63" i="17"/>
  <c r="J82" i="18"/>
  <c r="E85" i="17"/>
  <c r="J41" i="15"/>
  <c r="J77" i="18"/>
  <c r="J80" i="18"/>
  <c r="J83" i="18"/>
  <c r="J84" i="17"/>
  <c r="J30" i="18"/>
  <c r="J19" i="18"/>
  <c r="J76" i="15"/>
  <c r="J41" i="17"/>
  <c r="J81" i="18"/>
  <c r="J76" i="17"/>
  <c r="H85" i="17"/>
  <c r="J78" i="17"/>
  <c r="J82" i="17"/>
  <c r="J81" i="17"/>
  <c r="J52" i="17"/>
  <c r="F85" i="18"/>
  <c r="J76" i="18"/>
  <c r="J83" i="17"/>
  <c r="J52" i="18"/>
  <c r="J78" i="18"/>
  <c r="J79" i="18"/>
  <c r="J74" i="15"/>
  <c r="J63" i="18"/>
  <c r="F85" i="17"/>
  <c r="E85" i="18"/>
  <c r="J75" i="18"/>
  <c r="G85" i="18"/>
  <c r="H85" i="18"/>
  <c r="J30" i="17"/>
  <c r="I85" i="18"/>
  <c r="J84" i="18"/>
  <c r="D85" i="15"/>
  <c r="D85" i="17"/>
  <c r="J41" i="18"/>
  <c r="D92" i="42" s="1"/>
  <c r="G85" i="17"/>
  <c r="J79" i="17"/>
  <c r="J74" i="17"/>
  <c r="I85" i="17"/>
  <c r="J77" i="17"/>
  <c r="I85" i="15"/>
  <c r="J85" i="15" s="1"/>
  <c r="K1" i="15" s="1"/>
  <c r="D60" i="42" s="1"/>
  <c r="E60" i="42" s="1"/>
  <c r="K48" i="42"/>
  <c r="E48" i="42"/>
  <c r="J85" i="17" l="1"/>
  <c r="K1" i="17" s="1"/>
  <c r="D74" i="42" s="1"/>
  <c r="K74" i="42" s="1"/>
  <c r="J85" i="18"/>
  <c r="K1" i="18" s="1"/>
  <c r="D91" i="42" s="1"/>
  <c r="K91" i="42" s="1"/>
  <c r="K92" i="42"/>
  <c r="E92" i="42"/>
  <c r="K60" i="42"/>
  <c r="E74" i="42" l="1"/>
  <c r="K99" i="42"/>
  <c r="A7" i="42" s="1"/>
  <c r="E91" i="42"/>
</calcChain>
</file>

<file path=xl/sharedStrings.xml><?xml version="1.0" encoding="utf-8"?>
<sst xmlns="http://schemas.openxmlformats.org/spreadsheetml/2006/main" count="1234" uniqueCount="595">
  <si>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</si>
  <si>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</si>
  <si>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</si>
  <si>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</si>
  <si>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</si>
  <si>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</si>
  <si>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</si>
  <si>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</si>
  <si>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</si>
  <si>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</si>
  <si>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</si>
  <si>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</si>
  <si>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</si>
  <si>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</si>
  <si>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</si>
  <si>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</si>
  <si>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</si>
  <si>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</si>
  <si>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</si>
  <si>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</si>
  <si>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</si>
  <si>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</si>
  <si>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</si>
  <si>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</si>
  <si>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</si>
  <si>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</si>
  <si>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</si>
  <si>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</si>
  <si>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</si>
  <si>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</si>
  <si>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</si>
  <si>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</si>
  <si>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</si>
  <si>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</si>
  <si>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</si>
  <si>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</si>
  <si>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</si>
  <si>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</si>
  <si>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</si>
  <si>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</si>
  <si>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</si>
  <si>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</si>
  <si>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</si>
  <si>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</si>
  <si>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</si>
  <si>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</si>
  <si>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</si>
  <si>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</si>
  <si>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</si>
  <si>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</si>
  <si>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</si>
  <si>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</si>
  <si>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</si>
  <si>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</si>
  <si>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</si>
  <si>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</si>
  <si>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</si>
  <si>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</si>
  <si>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</si>
  <si>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</si>
  <si>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</si>
  <si>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</si>
  <si>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</si>
  <si>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</si>
  <si>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</si>
  <si>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</si>
  <si>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</si>
  <si>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</si>
  <si>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</si>
  <si>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</si>
  <si>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</si>
  <si>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</si>
  <si>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</si>
  <si>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</si>
  <si>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</si>
  <si>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</si>
  <si>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</si>
  <si>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</si>
  <si>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</si>
  <si>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</si>
  <si>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</si>
  <si>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</si>
  <si>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</si>
  <si>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</si>
  <si>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</si>
  <si>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</si>
  <si>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</si>
  <si>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</si>
  <si>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</si>
  <si>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</si>
  <si>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</si>
  <si>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</si>
  <si>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</si>
  <si>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</si>
  <si>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</si>
  <si>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</si>
  <si>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</si>
  <si>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</si>
  <si>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</si>
  <si>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</si>
  <si>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</si>
  <si>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</si>
  <si>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</si>
  <si>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</si>
  <si>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</si>
  <si>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</si>
  <si>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</si>
  <si>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</si>
  <si>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</si>
  <si>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Highly-Qualified</t>
  </si>
  <si>
    <t>Supp. Ed.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</si>
  <si>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</si>
  <si>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</si>
  <si>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</si>
  <si>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</si>
  <si>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</si>
  <si>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</si>
  <si>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</si>
  <si>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</si>
  <si>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</si>
  <si>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</si>
  <si>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</si>
  <si>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</si>
  <si>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</si>
  <si>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</si>
  <si>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</si>
  <si>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</si>
  <si>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</si>
  <si>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</si>
  <si>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</si>
  <si>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</si>
  <si>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</si>
  <si>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</si>
  <si>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</si>
  <si>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</si>
  <si>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</si>
  <si>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</si>
  <si>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</si>
  <si>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</si>
  <si>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</si>
  <si>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</si>
  <si>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</si>
  <si>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</si>
  <si>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</si>
  <si>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</si>
  <si>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</si>
  <si>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</si>
  <si>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Highly Qualified Teacher Set-Aside</t>
  </si>
  <si>
    <t>Yes</t>
  </si>
  <si>
    <t>No</t>
  </si>
  <si>
    <t>Professional Development Set-Aside</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</si>
  <si>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</si>
  <si>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</si>
  <si>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</si>
  <si>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</si>
  <si>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</si>
  <si>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</si>
  <si>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</si>
  <si>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</si>
  <si>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</si>
  <si>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</si>
  <si>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</si>
  <si>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</si>
  <si>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</si>
  <si>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</si>
  <si>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</si>
  <si>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</si>
  <si>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</si>
  <si>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</si>
  <si>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</si>
  <si>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</si>
  <si>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</si>
  <si>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</si>
  <si>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</si>
  <si>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</si>
  <si>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</si>
  <si>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</si>
  <si>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</si>
  <si>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</si>
  <si>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</si>
  <si>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</si>
  <si>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</si>
  <si>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</si>
  <si>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</si>
  <si>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</si>
  <si>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</si>
  <si>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</si>
  <si>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</si>
  <si>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</si>
  <si>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</si>
  <si>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</si>
  <si>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</si>
  <si>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</si>
  <si>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</si>
  <si>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</si>
  <si>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</si>
  <si>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</si>
  <si>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</si>
  <si>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</si>
  <si>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</si>
  <si>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</si>
  <si>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</si>
  <si>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</si>
  <si>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</si>
  <si>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</si>
  <si>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</si>
  <si>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</si>
  <si>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</si>
  <si>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</si>
  <si>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</si>
  <si>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</si>
  <si>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</si>
  <si>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</si>
  <si>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</si>
  <si>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</si>
  <si>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</si>
  <si>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</si>
  <si>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</si>
  <si>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</si>
  <si>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</si>
  <si>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</si>
  <si>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</si>
  <si>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</si>
  <si>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</si>
  <si>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</si>
  <si>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</si>
  <si>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</si>
  <si>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</si>
  <si>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</si>
  <si>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</si>
  <si>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</si>
  <si>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</si>
  <si>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</si>
  <si>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</si>
  <si>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Needs Assessment/s and Planning for Title I, Part A</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</si>
  <si>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</si>
  <si>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</si>
  <si>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</si>
  <si>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</si>
  <si>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</si>
  <si>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</si>
  <si>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</si>
  <si>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</si>
  <si>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</si>
  <si>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</si>
  <si>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</si>
  <si>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</si>
  <si>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</si>
  <si>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</si>
  <si>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</si>
  <si>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</si>
  <si>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</si>
  <si>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</si>
  <si>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</si>
  <si>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</si>
  <si>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</si>
  <si>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</si>
  <si>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</si>
  <si>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</si>
  <si>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</si>
  <si>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</si>
  <si>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Needs Assessment/s and Planning for Title II, Part A</t>
  </si>
  <si>
    <t>Needs Assessment/s and Planning for Title III, Part A</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</si>
  <si>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</si>
  <si>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</si>
  <si>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</si>
  <si>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</si>
  <si>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</si>
  <si>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</si>
  <si>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</si>
  <si>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</si>
  <si>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</si>
  <si>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</si>
  <si>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</si>
  <si>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</si>
  <si>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</si>
  <si>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</si>
  <si>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</si>
  <si>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</si>
  <si>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</si>
  <si>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</si>
  <si>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</si>
  <si>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</si>
  <si>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</si>
  <si>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</si>
  <si>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</si>
  <si>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</si>
  <si>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</si>
  <si>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</si>
  <si>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</si>
  <si>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</si>
  <si>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</si>
  <si>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</si>
  <si>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</si>
  <si>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</si>
  <si>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</si>
  <si>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</si>
  <si>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</si>
  <si>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</si>
  <si>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</si>
  <si>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</si>
  <si>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</si>
  <si>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</si>
  <si>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</si>
  <si>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</si>
  <si>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</si>
  <si>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</si>
  <si>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</si>
  <si>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</si>
  <si>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Program Design: Schoolwide Program/s</t>
  </si>
  <si>
    <t>Program Design: Targeted Assistance School/s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</si>
  <si>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</si>
  <si>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</si>
  <si>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</si>
  <si>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</si>
  <si>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</si>
  <si>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</si>
  <si>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</si>
  <si>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</si>
  <si>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</si>
  <si>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</si>
  <si>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</si>
  <si>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</si>
  <si>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</si>
  <si>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</si>
  <si>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</si>
  <si>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Before school (identify participating grade levels:</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</si>
  <si>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</si>
  <si>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</si>
  <si>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</si>
  <si>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</si>
  <si>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</si>
  <si>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</si>
  <si>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</si>
  <si>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</si>
  <si>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</si>
  <si>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</si>
  <si>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</si>
  <si>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</si>
  <si>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</si>
  <si>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</si>
  <si>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</si>
  <si>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The LEA will also submit an HQ Progress Report according to OSSE-established quarterly deadlines to enable OSSE to determine if adequate progress is taking place.** </t>
    </r>
  </si>
  <si>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</si>
  <si>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</si>
  <si>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Please indicate, by checking the applicable box below, the schedule that the LEA will follow for Federal Fiscal Year 2010 (July 1, 2010 - September 30, 2012, including the "Tydings" period) for submitting reimbursement requests for all grants included in this application in order to maintain regular drawdowns of federal funds. From among these options, the LEA has the flexibility to choose a schedule that best meets its needs.</t>
  </si>
  <si>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</si>
  <si>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</si>
  <si>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</si>
  <si>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</si>
  <si>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</si>
  <si>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</si>
  <si>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</si>
  <si>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for school improvement, corrective action, and restructuring for the purpose of attracting and retaining qualified and effective teachers.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</si>
  <si>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</si>
  <si>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Amount of Required Highly Qualified Teacher Set-Aside (automatically populates):</t>
  </si>
  <si>
    <t>Amount of Required SES/Choice Set-Aside (automatically populates):</t>
  </si>
  <si>
    <t>Amount of Required Professional Development Set-Aside (automatically populates):</t>
  </si>
  <si>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</si>
  <si>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</si>
  <si>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</si>
  <si>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</si>
  <si>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required amount the LEA will spend on activities to ensure all teachers meet the requirements;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</si>
  <si>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For LEAs in which less than 100% of teachers meet the highly qualified requirements of ESEA</t>
    </r>
    <r>
      <rPr>
        <sz val="10"/>
        <rFont val="Calibri"/>
        <family val="2"/>
      </rPr>
      <t>: The LEA must use no less than 5% of the Title I, Part A allocation for professional development activities to ensure that teachers who are not highly qualified become highly qualified as required by Sections 1119 and 9101(23) of the ESEA.</t>
    </r>
  </si>
  <si>
    <r>
      <rPr>
        <b/>
        <u/>
        <sz val="10"/>
        <rFont val="Calibri"/>
        <family val="2"/>
      </rPr>
      <t>For public charter school LEAs with one or more campuses in Year 2 of School Improvement, Corrective Action, or Restructuring, and for DCPS, provided that one or more schools are identified for improvement</t>
    </r>
    <r>
      <rPr>
        <sz val="10"/>
        <rFont val="Calibri"/>
        <family val="2"/>
      </rPr>
      <t xml:space="preserve">: The LEA must use an amount equal to 20% of its Title I, Part A allocation for public school choice-related transportation (DCPS only*) and Supplemental Educational Services (SES).  If an LEA can demonstrate that a lesser amount is needed after meeting federal requirements for notice to parents, it may request re-allocation of the reserved funds that are not needed to general Title I, Part A purposes at that time.  *The U.S. Department of Education guidance on public school choice recognizes that the choice requirements may be carried out differently in a single school LEA.   </t>
    </r>
  </si>
  <si>
    <t>Is the LEA Subject to this Set-Aside Requirement? (select "Yes" or "No")</t>
  </si>
  <si>
    <r>
      <rPr>
        <b/>
        <u/>
        <sz val="10"/>
        <rFont val="Calibri"/>
        <family val="2"/>
      </rPr>
      <t>For LEAs in which one or more schools/campuses are identified for improvement</t>
    </r>
    <r>
      <rPr>
        <sz val="10"/>
        <rFont val="Calibri"/>
        <family val="2"/>
      </rPr>
      <t>: The LEA must spend at least 10% of its Title I, Part A allocation for high-quality professional development that meets the requirements of Section 1116(c)(7)(A)(iii) of ESEA.  For DCPS, each school identified for improvement must also spend at least 10% of its allocation from the LEA on professional development per Section 1116(b)(3)(A)(iii) of ESEA; DCPS may count these expenditures toward meeting its LEA set-aside requirement.</t>
    </r>
  </si>
  <si>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</si>
  <si>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</si>
  <si>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</si>
  <si>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</si>
  <si>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</si>
  <si>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</si>
  <si>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</si>
  <si>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</si>
  <si>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</si>
  <si>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</si>
  <si>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</si>
  <si>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</si>
  <si>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</si>
  <si>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</si>
  <si>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Home visits</t>
  </si>
  <si>
    <t>**Each LEA that has 10 or fewer Non HQ Teachers and or Paraprofessionals has the option to submit their collection of Individual Teacher or Paraprofessional HQ Action Plans in place of the LEA HQ Improvement Plan.  Check this box if the LEA will submit its collection of individual Teacher or Paraprofessional HQ Action Plans in place of the LEA HQ Plan.</t>
  </si>
  <si>
    <t>NON SETASIDE</t>
  </si>
  <si>
    <t xml:space="preserve">NON SETASIDE  </t>
  </si>
  <si>
    <t>Miscellaneous</t>
  </si>
  <si>
    <r>
      <t xml:space="preserve">ADMINISTRATIVE COSTS
</t>
    </r>
    <r>
      <rPr>
        <sz val="10"/>
        <rFont val="Calibri"/>
        <family val="2"/>
      </rPr>
      <t xml:space="preserve">The activities concerned with handling the overall administrative responsibilities associated with a grant program.
</t>
    </r>
  </si>
  <si>
    <t>Supplemental Educational Services (and, for DCPS, Choice-Related Transportation) Set-Aside</t>
  </si>
  <si>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</si>
  <si>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</si>
  <si>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</si>
  <si>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</si>
  <si>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</si>
  <si>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</si>
  <si>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</si>
  <si>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</si>
  <si>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</si>
  <si>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</si>
  <si>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</si>
  <si>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</si>
  <si>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Follow the directions below to describe assessment/s of needs conducted by the LEA in planning for the use of Title III, Part A funds.  If the LEA is applying for Title II, Part A funds, this section is required, unless all funds from Title 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</si>
  <si>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</si>
  <si>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</si>
  <si>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</si>
  <si>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</si>
  <si>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</si>
  <si>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</si>
  <si>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</si>
  <si>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</si>
  <si>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</si>
  <si>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</si>
  <si>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</si>
  <si>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</si>
  <si>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</si>
  <si>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</si>
  <si>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</si>
  <si>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</si>
  <si>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Required and Optional Title I Set-Asides/Reservations (Worksheet/Tab 2)</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</si>
  <si>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</si>
  <si>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</si>
  <si>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</si>
  <si>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</si>
  <si>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</si>
  <si>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</si>
  <si>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</si>
  <si>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</si>
  <si>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</si>
  <si>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</si>
  <si>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</si>
  <si>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</si>
  <si>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</si>
  <si>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</si>
  <si>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</si>
  <si>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</si>
  <si>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</si>
  <si>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</si>
  <si>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</si>
  <si>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</si>
  <si>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</si>
  <si>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</si>
  <si>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</si>
  <si>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</si>
  <si>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</si>
  <si>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</si>
  <si>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</si>
  <si>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</si>
  <si>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</si>
  <si>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</si>
  <si>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</si>
  <si>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</si>
  <si>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</si>
  <si>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</si>
  <si>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</si>
  <si>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</si>
  <si>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</si>
  <si>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</si>
  <si>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</si>
  <si>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</si>
  <si>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</si>
  <si>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</si>
  <si>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</si>
  <si>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</si>
  <si>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</si>
  <si>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</si>
  <si>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</si>
  <si>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</si>
  <si>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</si>
  <si>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</si>
  <si>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</si>
  <si>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</si>
  <si>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</si>
  <si>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</si>
  <si>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</si>
  <si>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</si>
  <si>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</si>
  <si>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</si>
  <si>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</si>
  <si>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</si>
  <si>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</si>
  <si>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</si>
  <si>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</si>
  <si>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</si>
  <si>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</si>
  <si>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</si>
  <si>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</si>
  <si>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</si>
  <si>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</si>
  <si>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</si>
  <si>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</si>
  <si>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</si>
  <si>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</si>
  <si>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</si>
  <si>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</si>
  <si>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</si>
  <si>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</si>
  <si>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</si>
  <si>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</si>
  <si>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</si>
  <si>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</si>
  <si>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</si>
  <si>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</si>
  <si>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</si>
  <si>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</si>
  <si>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</si>
  <si>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</si>
  <si>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</si>
  <si>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</si>
  <si>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</si>
  <si>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</si>
  <si>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</si>
  <si>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</si>
  <si>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</si>
  <si>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</si>
  <si>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</si>
  <si>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</si>
  <si>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</si>
  <si>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</si>
  <si>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</si>
  <si>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</si>
  <si>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</si>
  <si>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</si>
  <si>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</si>
  <si>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</si>
  <si>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</si>
  <si>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</si>
  <si>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</si>
  <si>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</si>
  <si>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</si>
  <si>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</si>
  <si>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</si>
  <si>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Highly Qualified Teachers</t>
  </si>
  <si>
    <t>SES/Choice</t>
  </si>
  <si>
    <t>PD</t>
  </si>
  <si>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</si>
  <si>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</si>
  <si>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</si>
  <si>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</si>
  <si>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</si>
  <si>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</si>
  <si>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</si>
  <si>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</si>
  <si>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Federal Fiscal Year 2011</t>
  </si>
  <si>
    <t>Sharon Raimo</t>
  </si>
  <si>
    <t>1901 Independence Avenue, SE</t>
  </si>
  <si>
    <t>sraimo@stcoletta.org</t>
  </si>
  <si>
    <t>202-350-8680</t>
  </si>
  <si>
    <t>Ben Gerrard</t>
  </si>
  <si>
    <t>Director of Foundation and Corporate Relations</t>
  </si>
  <si>
    <t>bgerrard@stcoletta.org</t>
  </si>
  <si>
    <t>DC CAS Alternative Assessments, Individual student assessments through the IEP process.  IEP progress measured using customized tool.</t>
  </si>
  <si>
    <t>Attendance at IEP mtgs., attendance at mid-year parent confrences, trainings, and PTO.  Parent Training survey, Childcare survey, Graduation with IEP certificates.</t>
  </si>
  <si>
    <t>St Coletta is an 11 month school program</t>
  </si>
  <si>
    <t>St. Coletta of Greater Washington, Inc.</t>
  </si>
  <si>
    <t>Student holiday programs, End-of-year family gatherings, IEP meetings.</t>
  </si>
  <si>
    <t xml:space="preserve">St. Coletta School provides information to parents on state standards by first, disseminating any information from the state to the parent.  In addition, parents also receive information regarding the state educational standards at each student’s yearly IEP meeting and “Back-to-School Night”. Together, the multidisciplinary team (which includes the teacher and parent) discusses yearly state assessments and the student’s ability to participate in these assessments.  Students attending our program are required to participate in state-wide assessments in math, reading and at the appropriate grade equivalents, science. At the IEP meeting, parents are given information on how the DC standards are modified for their child to participate in state-wide testing with appropriate accommodations, i.e., the DC CAS-Alternate, a portfolio assessment, constructed to align with the DC standards. Once the alternate state assessment is completed, the teacher reviews the assessment with the parents to inform the parent of the student’s performance on the grade level state standards for that year. Parents also sign a validation form indicating that they have reviewed the standards-based assessment.  The student’s final scores on the assessment are also sent home when received by the school for their records.  The school’s report card is posted each year on the website and at the front desk entrance to the school. Each year, the school provides parents an informational brochure about the school’s functional life curriculum which includes information on how the state standards are incorporated into instructional programming. 
Information and input regarding Title 1 funding is provided to parents participating on the parent training committee, through the parent survey, during discussion of use of the funding at PTO and the executive committee meetings of the PTO. LEA funding is discussed for input at the Charter Board (includes parents) meetings, for review and input by school staff.  Goal outcomes for the school will be sent home in Fall 2011, as followed by the release of DC testing outcomes by the State (OSSE).
</t>
  </si>
  <si>
    <t xml:space="preserve">St. Coletta Special Education Public Charter School provides a variety of trainings and materials to assist parents in working with their children in order to positively affect and improve student achievement.  Examples of parent trainings include formal group trainings, individualized teacher/therapist trainings of parents specific to their child’s needs and program, and informational sessions and presentations in such forums as Open House and Back-to-School Night.  Materials have included hand-outs related to group and individualized parent trainings, hand-outs related to student-specific accommodations and adaptive equipment, and resource information passed on to parents through general letters updating parents on school programs, school newsletters and individual contact through social workers, teachers, therapists or administrators.    
This coming year we will continue to provide formal parent trainings, decisions made by the parent training committee. This past year parent training continued and the parent training survey committee, consisting of staff and parents, continued to stay involved in making decisions regarding training topics, parent feedback regarding sessions and parent attendance. Various strategies were in place to increase attendance including childcare, lunch, transportation and other incentives.
Since school year 2006-2007, the parent training committee has continued to meet multiple times each school year to determine parent training plans.  Based on two past parent survey results, training topics for the 2010-2011 school year were identified. During the 2010-2011 school year, an all day training conference and transition training meeting were held. A new survey was distributed in May 2011 to update parent choices for topics. Based upon the results, two mini conferences are planned (fall and spring), in addition to the transition training conference, for the upcoming 2011-2012 school year
Teachers and therapists continued to provide individual trainings to parents, inclusive of observation and one-to-one training on aspect(s) of the child’s specific program (e.g., a specific therapy technique/strategy; an instructional approach).  Parents attended a total of 81 individual trainings with their child’s therapists. In addition, teachers in the youngest 5 age groupings provided additional and individual parent trainings for 78% of their parents. Materials are provided specific to the individual child’s needs.
Teachers and therapists may develop additional materials for the parent to use with their child in order to address overall specific student needs and current IEP goals.  For example, speech-language pathologists, with parent input may develop and create communication systems (e.g., low-tech communication books, overlays for voice output devices), specific to the child’s needs and home environment.  Teachers and therapists may work together to develop visual social stories that address specific needs and concerns at home.  Other therapists may work with parents to determine therapeutic and equipment needs that may be applicable to the home environment.  This continuity between school and the home setting allows for carry-over and generalization of skills and overall improvement in student achievement.  
For the past several years, the Parent-Teacher Organization (PTO) has also provided another venue where teachers and therapists provide materials, as well as outside presenters, provide information and trainings to parents.  Examples of presentation topics last year included: “trusts and guardianships”, “respite care”, and “outdoor physical activities to do with your child”.  Attendance in this venue was maintained in some sessions and decreased in others. 
Based upon the data and feedback from parents that it is just not convenient to go back out in the evenings with their children even though childcare and dinner and special activities for the students are provided, the PTO voted to disband the PTO (parents and staff) in favor of a special school-wide event or another activity to be determined by the parent involvement and/or training committee at the beginning of the 2011-12 school year. 
</t>
  </si>
  <si>
    <t xml:space="preserve">The administrative team works together to ensure that the teachers and therapists at St. Coletta School understand the importance of communicating and working with parents to build ties with the school. 
Generally, the importance of teacher and therapist participation in school-wide events that include parents is emphasized.  All staff is required to participate in Open House and Back- To- School Night each year.  For these events, teachers and therapists are guided regarding the goals of the events, and about how to communicate effectively with all parents that may come and participate. Parent- teacher conferences are held mid-year and this is a very important time to ensure that communication between parents and teaching staff occurs.  Teachers are required to keep a log of their attempts to contact a parent to invite that parent to attend a parent -teacher conference.  These logs are turned in to the administrative team so that the team can ensure that teachers are making a reasonable effort to bring parents in to communicate with them regarding their child’s progress. For special events during the year for families, such as the Holiday Events, or End- of- School Year Events, the administrative team oversees the invitations that are sent home to parents to make sure a strong effort is made to facilitate parent attendance. Teachers also send home school newsletters to parents that highlight recent lesson plan/instructional activities, upcoming school events and parent resources.
More specifically, teachers are required to call parents at least once per month to update each parent on their child’s progress at school.  The administrative team checks phone logs in each student’s file monthly to ensure that these phone calls are made.  Additionally, teachers write in parent communication notebooks daily to parents to communicate about the student’s day at school.  Parents may then write back to the teacher in this notebook if they desire.  The administrative team also checks these parent communication books monthly to ensure this communication is occurring.  These requirements are all set forth in the ‘Classroom Education Binder’, of which each teacher has a copy and is required to be responsible for the information in the binder.
Therapists are required at the beginning of each school year to send home a letter to parents introducing themselves as the student’s treating therapist; they provide contact information as well.  Therapists are also required to write a monthly note in each of their caseload student’s parent communication books.  These informative notes should address IEP goals currently being worked on, general progress, and strategies/interventions to facilitate success.  The parent communication book also serves as a form of reciprocal communication between the therapist and parent (and teacher).  Therapists are also required to communicate with parents via phone call, as needed; these phone calls must be recorded in the student’s cumulative file phone log.  It should be noted that these requirements, involving parent communication, are explained and models provided in the ‘Therapy Manual’, which is available in paper copy and electronic copy to each therapist.  Furthermore, all therapists are required to review the Therapy Manual during each new school year orientation.
In addition, and preceding an IEP meeting, teachers prepare draft goals to obtain input from parents before the meeting regarding their child’s goals and objectives, so the parent is prepared to offer input as they feel is appropriate. Teachers will call parents with an interpreter to review goals and objectives before a meeting as needed for parents who may not speak English as their primary language.   
At the end of each school year, the administrative team puts together and disseminates a ‘Parent Satisfaction Survey’ to all parents.  In this survey, parents are given an opportunity to give feedback on teacher and therapist communication.  Communication by teacher and therapist continues to be rated highly.
</t>
  </si>
  <si>
    <t xml:space="preserve">St. Coletta School serves students ages 3-22 years and as such includes early learning programming for students.  Students are enrolled through the lottery process. Once enrolled, parents/guardians work with their child’s teacher, therapists and school records personnel to prepare for their child’s entrance to school.  There may be special medical information the school needs regarding the student, which may include medication or a special diet. Parents share information about their child which assists the teacher in facilitating their child’s transition to school. This important information will assist the teacher to better serve the child and the family. With permission, the school communicates with the child’s previous school, or appropriate therapy and/or medical personnel who may be working independently with the child.
All of the ways parents are engaged at the school noted under the parental involvement section directly impact the parents of young children. In particular, our training programs offered to parents help them begin to acquire the special skills they will need to work and communicate with their children as they grow and learn.  Staff carefully guides parents to an understanding of their child’s disability and the impact it has upon their child’s education. Parents come to the school to review/observe their child’s program and meet with their therapists for instruction. They receive assistance in using adaptive equipment and technology, and communication systems. Various strategies are taught to parents to help them work with their child including implementation of positive behavior supports, and applied behavior analyses. More importantly, the program focuses on how appropriate interventions and strategies can ensure their child is learning and linked to the educational environment.
Equally important is the knowledge the parent brings to the staff regarding their child’s likes and dislikes and strengths and needs.  They are a great resource to help staff understand the individual needs of their child and help to identify the goals and objectives they believe are appropriate for their child. This is accomplished via phone, individual meetings and parent visits to the classrooms.
Parents, even when children are very young, are often interested in the long range view of their child’s program at school. Throughout their school experiences, students may transition from St. Coletta to other programs, from one age group to another at St. Coletta, or to adult programs for individuals with disabilities upon graduation. The school staff, which includes teachers, social workers and administrators, provides information to parents about “within school transitions” to new age groupings at various programs such as “Back-to-School Night” and educational sessions with topics such as “Career-Based Training”. Also, informational meetings are held in the evening or on Saturday regarding transitions for students from school to adult programs or employment for individuals with disabilities.
St. Coletta staff offers supports, records, and communications as requested for transition from, or to, other school programs. St. Coletta staff also enlists the assistance of the DCPS LEA to provide information about other programs in the District that may interest parents.
</t>
  </si>
  <si>
    <t xml:space="preserve">The administrative team works together to ensure that communications to parents about the school, parent programs, meetings, and other activities are sent to parents in a format and language that the parents can understand.
The school ensures that communication to parents about the school’s progress, parent programs, activities, meetings and other activities occurs through phone contacts, flyers, and notices.  Interpreters are available to support parents during training, IEP meetings, conferences, or for daily communication, as needed. Many staff at St. Coletta can interpret for the parents. St. Coletta also obtains sign language services for interpretation for parents attending trainings, PTO meetings, or any meetings as requested or required.
Upon enrolling a student in our school program, parents are required to fill out a Home Language Survey. This survey gives our school information on the language that is spoken in the child’s home.  At St. Coletta School, we have several students who come from households that speak predominately Spanish; therefore, we work with our Spanish speaking staff members to ensure that important letters and communication about the school, programs, meetings, etc. are translated into Spanish.
</t>
  </si>
  <si>
    <t>Parents may request classroom observations, meetings with therapists, or the principal. They may walk into the Principal’s office which is “open door” and right off the lobby to share or discuss or just say “hi”. Parents may visit their child’s classroom and the school welcomes any persons who may attend meetings with parents as supports. Parents are invited to visit school to learn about educational programming for their child. In addition, parents are welcome to come to school as long as there are no disruptions to educational services for students, there are goals for the visits and all matters of confidentiality are maintained. Translation services are provided to parents as needed.</t>
  </si>
  <si>
    <t xml:space="preserve">Comprehensive professional development is an essential component to ensuring student progress and achievement. St. Coletta’s professional development trainings will continue to provide staff with the tools they need to be effective educators serving in the field of special education. The trainings will also maintain teachers within the Highly Qualified Status they have achieved. Professional development training sessions will be conducted throughout the school year  with a focus on continued implementation and expansion of the school’s functional academic (linked to DCPS Common Core Standards) and life skills curriculum, instructional methods and strategies for students with significant disabilities, improving data-driven assessment for decision making involving instructional modifications and documentation of student progress via IEPs, state-wide assessments and informal data collection methods. St. Coletta School will provide opportunities for the development and expansion of staff knowledge and the implementation of best educational practices.
Primarily, we will request LEA supplemental funding to train and purchase corresponding materials for teachers/therapists to ensure best educational practices. Training for teachers in-house and externally will focus, for example, on specific assessments (Woodcock-Johnson-R tests and materials), instructional methods for students with disabilities (TEACCH training -Teaching and Education of Autistic and Communicatively Handicapped Children, Applied Behavior Analysis (ABA) training, Council for Exceptional Children (CEC) webinars such as, What Speech/Language Pathologists offer schools in implementation of Common Core Standards, Autism Spectrum Disorders: Research-Based Practices, and the creation of adaptations (universal design) to improve student progress (Assistive Technology Conferences, Writing without Tears training). Additional teacher materials will be purchased to guide teachers in their classroom management skills (“The Skillful Teacher: Building Your Teaching Skills”) and leaders in their staff management skills (“The Skillful Leader: Confronting Mediocre Teaching”).
This list represents a sample of potential professional development opportunities throughout the year and is not inclusive of all events in which staff may be asked to participate that align with the goals of the strategic plan or support the overall educational program and development of teachers to support student progress. Some of the LEA funding will supplement these efforts.
</t>
  </si>
  <si>
    <t>Professional Development Initiative to ensure student progress and achievement.</t>
  </si>
  <si>
    <t>Instructional Support Initiative to ensure student progress and achievement.</t>
  </si>
  <si>
    <t xml:space="preserve">St. Coletta teachers plan student instruction within a “themes and teams” approach. The teacher serves as the instructor and guide, structuring the educational environment so that the educational materials and supplies purchased, as well as activities planned, are integrated with student IEP goals/objectives, DC standards and lesson plans. These instructional plans ensure individualized and group learning opportunities, provide for learning through discovery, as well as through direct instruction. Teachers integrate community-based instruction with their thematic lesson so students may have hands-on real life experiences at sites such as museums, farms, and vocational internship locations. Travel training is an inherent part of program instruction for transition age students, in addition to instruction in banking processes, meal planning, shopping for groceries, gardening and cooking.
In addition, students required extensive adaptations and accommodations in their instructional materials to connect them to their educational environment and academic standards in the forms of individual communication systems (e.g. picture symbols, voice output devices, choice boards), adapted books/switches and educational software, computer supports, adapted kitchen utensils, etc. These materials and supplies are purchased to create the adaptations needed for the educational environment (universal design) and for the individual student so the student can access the educational environment. Student progress is measured through the DC-CAS alternate assessments, IEP progress, progress on the Assessment of Basic Language and Learning Skills-R, and outcomes of situational vocational assessments. Furthermore, student/school progress on IEP goals and objectives is tracked and will continue to be evaluated each year by an educational statistician/contractor.
Development of materials and purchase of supplies that reflect “research-based educational practices” are completed for our students. LEA funding to supplement materials and supplies for instruction unique to the educational program include items such as: 
• DVDs for follow-up instructional activities based on the outcomes of assessment using the Assessment of Basic Language and Learning Skills-R;
• Attainment Educational Software and Overlays for adapted Intellitools computer programs: functional math - dollars and cents, life in focus - developing vocational skills, functional literacy-- grocery store words, etc;
• Listening Centers with adapted books;
• Cash register for vocational room to teach application of math/money skills;
• Voice Output devices to be utilized by classroom teachers/therapists to universally provide picture/symbol and literacy supports during group activities.
In addition, we plan to install wireless routing systems in each age level grouping and the assistive technology lab. This provides for use of laptops for IEP development and teacher evaluations and for the use of 5 iPads (one for each age level grouping) devices for instructional use within the classroom.
This list represents a sample of potential educational materials and supplemental supplies that may be purchased throughout the year and is not inclusive of all materials that staff may request for the classroom.
</t>
  </si>
  <si>
    <t>Parental Involvement Initiative</t>
  </si>
  <si>
    <t xml:space="preserve">Parental involvement continues to be driven by the St. Coletta Parental Involvement Policy. Information obtained from parent satisfaction surveys and feedback forms from parent training indicate that parents are interested in the continuation of supports for parental involvement which include parent attendance at school-wide events, IEP and mid-year conferences, individual teacher/therapist trainings and group trainings. For parent training meetings, childcare and transportation stipends are available for families who attend.   Food and snacks are provided at each event.  In addition, personal invitations and reminders are extended by phone to families to increase the overall involvement of families in our school-wide events.
The parent training committee (parents and staff members) conducted a survey of parents’ interests in particular training topics during the 2010-2011 school year. Based upon this input and the feedback regarding the training provided, the committee decided that instead of one all day conference, two mini-conferences, one in the fall and one in the spring, will be held. A transition planning conference for our students 16-22 years of age will be held again and our social workers will guide parents to what they need to do to prepare their children for transition to adulthood.  Outside agencies will be invited to attend to provide information and answer questions (Department of Disabilities Services DC, Social Security Administration). Individual parent trainings will continue to be provided and expanded to demonstrate to parents how to work on a particular IEP goal with their child at home. Following the demonstration with the child, classroom aids will provide care for the child while the teacher discusses the activity with the parent and answers any questions. This is in addition to mid-year or other parent conferences that are focused on the student’s progress overall.
We will continue with our multiple methods for achieving and maintaining a high attendance rate of our parents/guardians at IEP meetings and mid-year conferences, as well as increasing the number of parents who attend individual training sessions for their child with teachers and therapists. Our needs assessment data for the 2011-2012 school year indicates that our parental involvement continues to grow, as we specifically target methods which have resulted in a successful increase in their involvement. Parents are most interested in learning about methods they can use to support their children at home. The supplemental costs associated with training include those for trainers, materials, and incentives (food, childcare and transportation).
</t>
  </si>
  <si>
    <t>Student Transportation to Community Instruction Initiative</t>
  </si>
  <si>
    <t xml:space="preserve">A large segment of the school-wide instructional focus for students with significant intellectual disabilities is instruction within the community. For older students, costs are applied to student and staff fares needed to travel to various vocational sites for instructional training within the community. Sites currently include training partners focused in areas of retail sales, government, daycare, and hotel and food service. Additionally, students receive travel training to increase their knowledge of the transit system and safety in the community, thus increasing independence. 
The instructional program within the community, focused on functional life skills training, also includes many life skills such as cooking a meal. Students are instructed in planning a healthy menu and then travel to the grocery to purchase ingredients needed (students are taught to develop a grocery list, review sales/coupons, choose and purchase (money management) food. At school, in our accessible kitchen, students are instructed to prepare their meals. Students participate in community instruction, at minimum, twice weekly. Students travel on metro or by bus as needed with staff to receive training at various worksites.
Younger students also receive instruction in the community. Students are instructed within the classroom and the community utilizing a theme-based hands-on experiential approach, linked to standards. For instruction in science, our students attend horticulture class at school and learn the parts of a plant. Community-based instruction is directly tied to the theme so students may, for example, travel to the botanical garden. These experiences are essential for conceptual development of children, in particular students with intellectual disabilities. They also provide inclusion opportunities for the students. 
LEA funding is utilized to supplement our instructional programs that have always been integral to student learning. We are requesting continued application of supplemental funding within the program category of student transportation (non-set aside), other. Community-based instruction is tied to our initiatives to improve student progress and achievement in a functional life and academic skills program. Our needs assessment is also focused on maintaining and increasing AYP and student progress and achievement on IEP goals and objectives, and on DC assessments tied to standards.
</t>
  </si>
  <si>
    <t>Metro cards for student transportation to community job sites</t>
  </si>
  <si>
    <t>Incentives (transportation reimb., childcare, snacks) to support parent involvment activities</t>
  </si>
  <si>
    <t>Incentives to support and encourage Parental Involvment (Initiative #3)</t>
  </si>
  <si>
    <t>Pays for student transportation to community-educational/training job sites (Initiative #4)</t>
  </si>
  <si>
    <t>Education Statistician</t>
  </si>
  <si>
    <t>Staff Development with expert trainers</t>
  </si>
  <si>
    <t>Attendence at conferences and training fees (including training materials)</t>
  </si>
  <si>
    <t>For portable use of lap tops for IEP development and instructional iPad use. (Initiative #2)</t>
  </si>
  <si>
    <t>Schoolwide wireless router system and 5 iPads</t>
  </si>
  <si>
    <t>Insturction classroom materials/supplies to support research-based funtional life skills curriculum.</t>
  </si>
  <si>
    <t>Tracks and evaluates student/school progress on IEP (Initiative #2)</t>
  </si>
  <si>
    <t>Fees and reimbursements to cover the prof. dev. cost of expert trainers (Initiatives #1 &amp; #2)</t>
  </si>
  <si>
    <t>Adaptive educational software, books and thematic lesson tools</t>
  </si>
  <si>
    <t>IEP Progress</t>
  </si>
  <si>
    <t>DC-CAS Alternate Assessments, IEP Progress on goals and objectives</t>
  </si>
  <si>
    <t>Recruitment and retention plans in place include professional journal advertising, job fairs, incentives, relocation fees, years of service awards, etc.   Staff from the Human Resource Department traveled to multiple job fairs in the DC area, Pennsylvania, Virginia and other locations to recruit highly qualified teachers for the coming school year, 2011-2012.   In addition, St. Coletta held its own job fair at the school location in order to recruit Highly Qualified teachers for the coming school year.  For the 2011-2012 school year LEA funds will be used to supplement some of these activities. Strategies for recruiting and retaining highly qualified staff encompass a comprehensive and planned approach to considering those elements that foster respect for the teaching profession. The recruitment and selection process affords us the opportunity to recruit, select, develop and retain a highly qualified workforce of teachers that promote student achievement.  St. Coletta of Greater Washington, Inc. offers competitive salaries, a comprehensive benefits package, and new teacher support.  Our ‘Teacher Mentor’ and ‘Teachers as Managers’ programs assist in the transition of teachers into St. Coletta and maximize their potential to succeed.  Our reimbursement opportunities, that is, relocation expenses, education/training expenses and staff development also afford us the opportunity to recruit HQ teachers and remain competitive.</t>
  </si>
  <si>
    <t xml:space="preserve">Leadership and teacher mentoring programs are tied to maintaining highly qualified teachers which improves student achievement. St. Coletta continues to provide a teacher mentoring program for all new teachers. The mentors meet with mentees monthly to discuss ideas for instruction in the classroom, provide support for writing appropriate IEP goals, and for completing the DC CAS-alternate assessments. Teachers through staff development and mentorship opportunities learn to tie instruction to data and student progress. In addition, a curriculum committee lead by the Director of Curriculum and Instruction, as well as, teachers and support staff led the school in further development of the curriculum as tied to the DC Standards in the past and currently to move toward use of the Common Core Standards for our students. LEA funding is utilized to supplement these leadership initiatives. Leadership programs will continue during this school year to increase the focus of leadership and to maintain and further develop HQ staff toward the goal of improving student progress.
In addition, a new teacher evaluation was also developed and piloted during the 2010-2011 school year. The new evaluation is more closely aligned with student progress and is data driven. The primary intent of the evaluation is to continually develop teachers and thus improve student progress.
</t>
  </si>
  <si>
    <t>Conference registration</t>
  </si>
  <si>
    <t>Retention/recruitment items (service award, job fairs, relocation bonuses, advertising)</t>
  </si>
  <si>
    <t>Items, activities, materials, fees related to the recruitment/retention of HQ classroom personnel.</t>
  </si>
  <si>
    <t>Incentive bonuses for staff mentoring first year teachers</t>
  </si>
  <si>
    <t>1st year teachers follow mentor teachers and meet monthly for assessment and feedback.</t>
  </si>
  <si>
    <t>Coursework tuition reimbursement to recruit and maintain HQ teachers</t>
  </si>
  <si>
    <t xml:space="preserve">PD activities to ensure and validate student progress. May include travel &amp; lodging. </t>
  </si>
  <si>
    <t>Examples include;  Conferences, in-house training,  etc.</t>
  </si>
  <si>
    <t>Coursework/testing</t>
  </si>
  <si>
    <t xml:space="preserve">Professional development training sessions will continue with a focus on maintaining and the number of Highly Qualified instructors and for the overall purpose of student achievement. Staff development will link to the continued implementation and expansion of the school’s functional academic and life skills curriculum, research-based educational practices, instructional methods and strategies for students with significant disabilities, and improvement of data-driven assessment and decisions for instructional modification. Funding will supplement efforts to maintain current HQ teachers by providing conference opportunities, purchase of journals and training materials, and hosting of outside trainers in our facility. The participation of highly qualified staff in professional development activities insures growth in learning. Staff will attend conferences externally and in-house (i.e. the Council for Exceptional Children Conference, Closing the Gap for Assistive Technology Conference, TEACCH training, Assessment training, Common Core Standards training, Life Skills Career Education training workshops) and can be reimbursed tuition for applicable teacher coursework.             . 
Professional Development through attendance at trainings and conferences/training at St. Coletta and other external conference and training opportunities will support efforts to always hire and maintain HQ staff including taking additional Praxis tests. The Office of the State Department of Education offers an excellent selection of trainings on core subject areas and staff is encouraged and released to attend these trainings.  In addition, at the school, professional development will be provided this year on the Common Core Standards and crosswalks to current DC standards for all teachers/therapists.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</si>
</sst>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0.0"/>
  </numFmts>
  <fonts count="42"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s>
  <fills count="2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s>
  <borders count="101">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medium">
        <color rgb="FFFF0000"/>
      </top>
      <bottom/>
      <diagonal/>
    </border>
  </borders>
  <cellStyleXfs count="7">
    <xf numFmtId="0" fontId="0" fillId="0" borderId="0"/>
    <xf numFmtId="44" fontId="2" fillId="0" borderId="0" applyFon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740">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8" borderId="1"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9" borderId="6" xfId="0" applyNumberFormat="1" applyFont="1" applyFill="1" applyBorder="1" applyAlignment="1" applyProtection="1">
      <alignment vertical="center"/>
    </xf>
    <xf numFmtId="44" fontId="24" fillId="9" borderId="6" xfId="6" applyNumberFormat="1" applyFont="1" applyFill="1" applyBorder="1" applyAlignment="1" applyProtection="1">
      <alignment horizontal="center" vertical="center"/>
    </xf>
    <xf numFmtId="0" fontId="23" fillId="9" borderId="6" xfId="0" applyFont="1" applyFill="1" applyBorder="1" applyAlignment="1" applyProtection="1">
      <alignment vertical="center"/>
    </xf>
    <xf numFmtId="0" fontId="26" fillId="10" borderId="7" xfId="5" applyFont="1" applyFill="1" applyBorder="1" applyAlignment="1" applyProtection="1">
      <alignment horizontal="left" shrinkToFit="1"/>
    </xf>
    <xf numFmtId="0" fontId="26" fillId="10" borderId="8" xfId="5" applyFont="1" applyFill="1" applyBorder="1" applyAlignment="1" applyProtection="1">
      <alignment horizontal="left" shrinkToFit="1"/>
    </xf>
    <xf numFmtId="0" fontId="26" fillId="11" borderId="9" xfId="5" applyFont="1" applyFill="1" applyBorder="1" applyAlignment="1" applyProtection="1">
      <alignment horizontal="left" shrinkToFit="1"/>
    </xf>
    <xf numFmtId="44" fontId="2" fillId="11" borderId="10" xfId="1" applyFont="1" applyFill="1" applyBorder="1" applyProtection="1"/>
    <xf numFmtId="0" fontId="26" fillId="9" borderId="11" xfId="5" applyFont="1" applyFill="1" applyBorder="1" applyAlignment="1" applyProtection="1">
      <alignment horizontal="left" shrinkToFit="1"/>
    </xf>
    <xf numFmtId="44" fontId="2" fillId="9" borderId="12" xfId="1" applyFont="1" applyFill="1" applyBorder="1" applyProtection="1"/>
    <xf numFmtId="44" fontId="2" fillId="11" borderId="9" xfId="1" applyFont="1" applyFill="1" applyBorder="1" applyProtection="1"/>
    <xf numFmtId="44" fontId="2" fillId="9" borderId="11" xfId="1" applyFont="1" applyFill="1" applyBorder="1" applyProtection="1"/>
    <xf numFmtId="0" fontId="26" fillId="9" borderId="7" xfId="5" applyFont="1" applyFill="1" applyBorder="1" applyAlignment="1" applyProtection="1">
      <alignment horizontal="left" shrinkToFit="1"/>
    </xf>
    <xf numFmtId="44" fontId="2" fillId="9" borderId="13" xfId="1" applyFont="1" applyFill="1" applyBorder="1" applyProtection="1"/>
    <xf numFmtId="0" fontId="26" fillId="9" borderId="8" xfId="5" applyFont="1" applyFill="1" applyBorder="1" applyAlignment="1" applyProtection="1">
      <alignment horizontal="left" shrinkToFit="1"/>
    </xf>
    <xf numFmtId="44" fontId="2" fillId="9"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9" borderId="15" xfId="1" applyFont="1" applyFill="1" applyBorder="1" applyProtection="1"/>
    <xf numFmtId="44" fontId="2" fillId="9" borderId="7" xfId="1" applyFont="1" applyFill="1" applyBorder="1" applyProtection="1"/>
    <xf numFmtId="44" fontId="2" fillId="9" borderId="16" xfId="1" applyFont="1" applyFill="1" applyBorder="1" applyProtection="1"/>
    <xf numFmtId="44" fontId="2" fillId="9" borderId="8" xfId="1" applyFont="1" applyFill="1" applyBorder="1" applyProtection="1"/>
    <xf numFmtId="0" fontId="2" fillId="12" borderId="17" xfId="0" applyFont="1" applyFill="1" applyBorder="1" applyProtection="1"/>
    <xf numFmtId="0" fontId="2" fillId="12" borderId="6" xfId="0" applyFont="1" applyFill="1" applyBorder="1" applyProtection="1"/>
    <xf numFmtId="0" fontId="2" fillId="12" borderId="18" xfId="0" applyFont="1" applyFill="1" applyBorder="1" applyAlignment="1" applyProtection="1"/>
    <xf numFmtId="0" fontId="2" fillId="12" borderId="14" xfId="0" applyFont="1" applyFill="1" applyBorder="1" applyAlignment="1" applyProtection="1"/>
    <xf numFmtId="0" fontId="2" fillId="12" borderId="19" xfId="0" applyFont="1" applyFill="1" applyBorder="1" applyAlignment="1" applyProtection="1"/>
    <xf numFmtId="0" fontId="2" fillId="12" borderId="20" xfId="0" applyFont="1" applyFill="1" applyBorder="1" applyAlignment="1" applyProtection="1"/>
    <xf numFmtId="0" fontId="2" fillId="0" borderId="0" xfId="0" applyFont="1" applyFill="1" applyProtection="1"/>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8" borderId="23" xfId="0" applyFont="1" applyFill="1" applyBorder="1" applyAlignment="1" applyProtection="1">
      <alignment wrapText="1" shrinkToFit="1"/>
    </xf>
    <xf numFmtId="0" fontId="2" fillId="8"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8"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8" borderId="27" xfId="0" applyFont="1" applyFill="1" applyBorder="1" applyAlignment="1" applyProtection="1">
      <alignment wrapText="1" shrinkToFit="1"/>
    </xf>
    <xf numFmtId="0" fontId="2" fillId="8"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8" borderId="4" xfId="0" applyFont="1" applyFill="1" applyBorder="1" applyAlignment="1" applyProtection="1">
      <alignment horizontal="center" shrinkToFit="1"/>
    </xf>
    <xf numFmtId="0" fontId="2" fillId="8" borderId="4" xfId="0" applyFont="1" applyFill="1" applyBorder="1" applyAlignment="1" applyProtection="1">
      <alignment shrinkToFit="1"/>
    </xf>
    <xf numFmtId="0" fontId="2" fillId="8" borderId="4" xfId="0" applyNumberFormat="1" applyFont="1" applyFill="1" applyBorder="1" applyAlignment="1" applyProtection="1">
      <alignment horizontal="center" vertical="center" shrinkToFit="1"/>
      <protection locked="0"/>
    </xf>
    <xf numFmtId="0" fontId="29" fillId="8"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8"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9" fillId="8" borderId="1" xfId="0" applyFont="1" applyFill="1" applyBorder="1" applyAlignment="1" applyProtection="1">
      <alignment horizontal="center" shrinkToFit="1"/>
    </xf>
    <xf numFmtId="0" fontId="29" fillId="8" borderId="0" xfId="0" applyFont="1" applyFill="1" applyBorder="1" applyAlignment="1" applyProtection="1">
      <alignment horizontal="center" shrinkToFit="1"/>
    </xf>
    <xf numFmtId="0" fontId="2" fillId="8" borderId="0" xfId="0" applyFont="1" applyFill="1" applyBorder="1" applyAlignment="1" applyProtection="1">
      <alignment shrinkToFit="1"/>
    </xf>
    <xf numFmtId="0" fontId="2" fillId="8" borderId="1" xfId="0" applyFont="1" applyFill="1" applyBorder="1" applyProtection="1"/>
    <xf numFmtId="0" fontId="2" fillId="8" borderId="0" xfId="0" applyFont="1" applyFill="1" applyBorder="1" applyProtection="1"/>
    <xf numFmtId="0" fontId="2" fillId="8" borderId="2" xfId="0" applyFont="1" applyFill="1" applyBorder="1" applyProtection="1"/>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4" xfId="0" applyNumberFormat="1" applyFont="1" applyFill="1" applyBorder="1" applyAlignment="1" applyProtection="1">
      <alignment vertical="top" wrapText="1"/>
    </xf>
    <xf numFmtId="0" fontId="39" fillId="2" borderId="0" xfId="5" applyFont="1" applyFill="1" applyBorder="1" applyAlignment="1" applyProtection="1">
      <alignment horizontal="center"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2" fillId="8" borderId="5" xfId="5" applyFont="1" applyFill="1" applyBorder="1" applyAlignment="1" applyProtection="1">
      <alignment wrapText="1" shrinkToFit="1"/>
    </xf>
    <xf numFmtId="0" fontId="2" fillId="8"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8"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8" borderId="0" xfId="5" applyFont="1" applyFill="1" applyBorder="1" applyAlignment="1" applyProtection="1">
      <alignment wrapText="1" shrinkToFit="1"/>
    </xf>
    <xf numFmtId="0" fontId="2" fillId="8" borderId="27" xfId="5" applyFont="1" applyFill="1" applyBorder="1" applyAlignment="1" applyProtection="1">
      <alignment wrapText="1" shrinkToFit="1"/>
    </xf>
    <xf numFmtId="0" fontId="2" fillId="8"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12" borderId="20" xfId="5" applyFont="1" applyFill="1" applyBorder="1" applyAlignment="1" applyProtection="1"/>
    <xf numFmtId="0" fontId="2" fillId="12" borderId="18" xfId="5" applyFont="1" applyFill="1" applyBorder="1" applyAlignment="1" applyProtection="1"/>
    <xf numFmtId="0" fontId="2" fillId="12" borderId="19" xfId="5" applyFont="1" applyFill="1" applyBorder="1" applyAlignment="1" applyProtection="1"/>
    <xf numFmtId="0" fontId="2" fillId="12" borderId="14" xfId="5" applyFont="1" applyFill="1" applyBorder="1" applyAlignment="1" applyProtection="1"/>
    <xf numFmtId="0" fontId="2" fillId="12" borderId="6" xfId="5" applyFont="1" applyFill="1" applyBorder="1" applyProtection="1"/>
    <xf numFmtId="0" fontId="2" fillId="12"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9" borderId="30" xfId="6" applyNumberFormat="1" applyFont="1" applyFill="1" applyBorder="1" applyAlignment="1" applyProtection="1">
      <alignment horizontal="center" vertical="center"/>
    </xf>
    <xf numFmtId="0" fontId="15" fillId="8" borderId="0" xfId="0" applyFont="1" applyFill="1" applyBorder="1" applyAlignment="1" applyProtection="1">
      <alignment vertical="top" wrapText="1" shrinkToFit="1"/>
    </xf>
    <xf numFmtId="44" fontId="2" fillId="11" borderId="13" xfId="1" applyFont="1" applyFill="1" applyBorder="1" applyProtection="1"/>
    <xf numFmtId="44" fontId="2" fillId="11" borderId="14" xfId="1" applyFont="1" applyFill="1" applyBorder="1" applyProtection="1"/>
    <xf numFmtId="0" fontId="2" fillId="8" borderId="2" xfId="0" applyFont="1" applyFill="1" applyBorder="1" applyAlignment="1" applyProtection="1">
      <alignment wrapText="1" shrinkToFit="1"/>
    </xf>
    <xf numFmtId="0" fontId="15" fillId="8" borderId="0"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13" fillId="18" borderId="6" xfId="2" applyFont="1" applyFill="1" applyBorder="1" applyAlignment="1" applyProtection="1">
      <alignment horizontal="left" vertical="center" shrinkToFit="1"/>
    </xf>
    <xf numFmtId="0" fontId="3" fillId="2" borderId="31" xfId="5" applyFont="1" applyFill="1" applyBorder="1" applyAlignment="1" applyProtection="1">
      <alignment horizontal="center" vertical="center" wrapText="1"/>
    </xf>
    <xf numFmtId="0" fontId="3" fillId="2" borderId="32"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8" borderId="0" xfId="5" applyFont="1" applyFill="1" applyBorder="1" applyAlignment="1" applyProtection="1">
      <alignment horizontal="center"/>
    </xf>
    <xf numFmtId="0" fontId="13" fillId="6" borderId="6" xfId="3" applyFont="1" applyFill="1" applyBorder="1" applyAlignment="1" applyProtection="1">
      <alignment horizontal="left" vertical="center" shrinkToFit="1"/>
    </xf>
    <xf numFmtId="0" fontId="13" fillId="19" borderId="6" xfId="2" applyFont="1" applyFill="1" applyBorder="1" applyAlignment="1" applyProtection="1">
      <alignment horizontal="left" vertical="center" shrinkToFit="1"/>
    </xf>
    <xf numFmtId="0" fontId="13" fillId="19" borderId="6" xfId="2" applyFont="1" applyFill="1" applyBorder="1" applyAlignment="1" applyProtection="1">
      <alignment vertical="center"/>
    </xf>
    <xf numFmtId="0" fontId="13" fillId="20" borderId="6" xfId="2" applyFont="1" applyFill="1" applyBorder="1" applyAlignment="1" applyProtection="1">
      <alignment horizontal="left" vertical="center" shrinkToFit="1"/>
    </xf>
    <xf numFmtId="0" fontId="8" fillId="2" borderId="0" xfId="5" applyFont="1" applyFill="1" applyBorder="1" applyAlignment="1" applyProtection="1">
      <alignment horizontal="center" vertical="center" wrapText="1"/>
    </xf>
    <xf numFmtId="0" fontId="13" fillId="16" borderId="6" xfId="2" applyFont="1" applyFill="1" applyBorder="1" applyAlignment="1" applyProtection="1">
      <alignment horizontal="left" vertical="center" shrinkToFit="1"/>
    </xf>
    <xf numFmtId="0" fontId="13" fillId="16" borderId="6" xfId="2" applyFont="1" applyFill="1" applyBorder="1" applyAlignment="1" applyProtection="1">
      <alignment vertical="center"/>
    </xf>
    <xf numFmtId="0" fontId="13" fillId="14" borderId="6" xfId="2" applyFont="1" applyFill="1" applyBorder="1" applyAlignment="1" applyProtection="1">
      <alignment horizontal="left" vertical="center" shrinkToFit="1"/>
    </xf>
    <xf numFmtId="0" fontId="13" fillId="8" borderId="6" xfId="2" applyFont="1" applyFill="1" applyBorder="1" applyAlignment="1" applyProtection="1">
      <alignment horizontal="left" vertical="center" shrinkToFit="1"/>
    </xf>
    <xf numFmtId="0" fontId="13" fillId="13" borderId="6" xfId="2" applyFont="1" applyFill="1" applyBorder="1" applyAlignment="1" applyProtection="1">
      <alignment horizontal="left" vertical="center" shrinkToFit="1"/>
    </xf>
    <xf numFmtId="0" fontId="13" fillId="15" borderId="6" xfId="2" applyFont="1" applyFill="1" applyBorder="1" applyAlignment="1" applyProtection="1">
      <alignment vertical="center"/>
    </xf>
    <xf numFmtId="0" fontId="13" fillId="15" borderId="6" xfId="2" applyFont="1" applyFill="1" applyBorder="1" applyAlignment="1" applyProtection="1">
      <alignment horizontal="left" vertical="center" shrinkToFit="1"/>
    </xf>
    <xf numFmtId="0" fontId="13" fillId="17" borderId="6" xfId="2" applyFont="1" applyFill="1" applyBorder="1" applyAlignment="1" applyProtection="1">
      <alignment vertical="center"/>
    </xf>
    <xf numFmtId="0" fontId="2" fillId="11" borderId="41" xfId="5" applyFont="1" applyFill="1" applyBorder="1" applyAlignment="1" applyProtection="1">
      <alignment horizontal="left" vertical="top" wrapText="1"/>
    </xf>
    <xf numFmtId="0" fontId="2" fillId="11" borderId="42" xfId="5" applyFont="1" applyFill="1" applyBorder="1" applyAlignment="1" applyProtection="1">
      <alignment horizontal="left" vertical="top" wrapText="1"/>
    </xf>
    <xf numFmtId="164" fontId="2" fillId="11" borderId="42" xfId="5" applyNumberFormat="1" applyFont="1" applyFill="1" applyBorder="1" applyAlignment="1" applyProtection="1">
      <alignment horizontal="right" vertical="top" wrapText="1"/>
    </xf>
    <xf numFmtId="164" fontId="2" fillId="11" borderId="43" xfId="5" applyNumberFormat="1" applyFont="1" applyFill="1" applyBorder="1" applyAlignment="1" applyProtection="1">
      <alignment horizontal="right" vertical="top" wrapText="1"/>
    </xf>
    <xf numFmtId="0" fontId="19" fillId="0" borderId="0" xfId="5" applyFont="1" applyBorder="1" applyAlignment="1" applyProtection="1">
      <alignment horizontal="center" wrapText="1"/>
    </xf>
    <xf numFmtId="0" fontId="2" fillId="0" borderId="0" xfId="5" applyBorder="1" applyProtection="1"/>
    <xf numFmtId="0" fontId="4" fillId="5" borderId="35" xfId="5" applyFont="1" applyFill="1" applyBorder="1" applyAlignment="1" applyProtection="1">
      <alignment horizontal="center" vertical="center"/>
    </xf>
    <xf numFmtId="0" fontId="4" fillId="5" borderId="36" xfId="5" applyFont="1" applyFill="1" applyBorder="1" applyAlignment="1" applyProtection="1">
      <alignment horizontal="center" vertical="center"/>
    </xf>
    <xf numFmtId="0" fontId="4" fillId="5" borderId="34"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39" fillId="2" borderId="31" xfId="5" applyFont="1" applyFill="1" applyBorder="1" applyAlignment="1" applyProtection="1">
      <alignment horizontal="center" vertical="center" wrapText="1"/>
    </xf>
    <xf numFmtId="0" fontId="39" fillId="2" borderId="32" xfId="5" applyFont="1" applyFill="1" applyBorder="1" applyAlignment="1" applyProtection="1">
      <alignment horizontal="center" vertical="center" wrapText="1"/>
    </xf>
    <xf numFmtId="0" fontId="39" fillId="2" borderId="28" xfId="5" applyFont="1" applyFill="1" applyBorder="1" applyAlignment="1" applyProtection="1">
      <alignment horizontal="center" vertical="center" wrapText="1"/>
    </xf>
    <xf numFmtId="0" fontId="39" fillId="2" borderId="1"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2" fillId="11" borderId="51" xfId="5" applyFont="1" applyFill="1" applyBorder="1" applyAlignment="1" applyProtection="1">
      <alignment horizontal="left" vertical="top" wrapText="1"/>
    </xf>
    <xf numFmtId="0" fontId="2" fillId="11" borderId="52" xfId="5" applyFont="1" applyFill="1" applyBorder="1" applyAlignment="1" applyProtection="1">
      <alignment horizontal="left" vertical="top" wrapText="1"/>
    </xf>
    <xf numFmtId="164" fontId="2" fillId="11" borderId="52" xfId="5" applyNumberFormat="1" applyFont="1" applyFill="1" applyBorder="1" applyAlignment="1" applyProtection="1">
      <alignment horizontal="right" vertical="top" wrapText="1"/>
    </xf>
    <xf numFmtId="164" fontId="2" fillId="11" borderId="53" xfId="5" applyNumberFormat="1" applyFont="1" applyFill="1" applyBorder="1" applyAlignment="1" applyProtection="1">
      <alignment horizontal="right" vertical="top" wrapText="1"/>
    </xf>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15" fillId="9" borderId="17" xfId="5" applyFont="1" applyFill="1" applyBorder="1" applyProtection="1"/>
    <xf numFmtId="0" fontId="15" fillId="9" borderId="6" xfId="5" applyFont="1" applyFill="1" applyBorder="1" applyProtection="1"/>
    <xf numFmtId="0" fontId="15" fillId="9" borderId="48" xfId="5" applyFont="1" applyFill="1" applyBorder="1" applyProtection="1"/>
    <xf numFmtId="0" fontId="15" fillId="9" borderId="36" xfId="5" applyFont="1" applyFill="1" applyBorder="1" applyProtection="1"/>
    <xf numFmtId="0" fontId="15" fillId="9" borderId="34" xfId="5" applyFont="1" applyFill="1" applyBorder="1" applyProtection="1"/>
    <xf numFmtId="0" fontId="2" fillId="2" borderId="41" xfId="5" applyFont="1" applyFill="1" applyBorder="1" applyAlignment="1" applyProtection="1">
      <alignment horizontal="left" vertical="top" wrapText="1"/>
      <protection locked="0"/>
    </xf>
    <xf numFmtId="0" fontId="2" fillId="2" borderId="42" xfId="5" applyFont="1" applyFill="1" applyBorder="1" applyAlignment="1" applyProtection="1">
      <alignment horizontal="left" vertical="top" wrapText="1"/>
      <protection locked="0"/>
    </xf>
    <xf numFmtId="0" fontId="2" fillId="2" borderId="49" xfId="5" applyFont="1" applyFill="1" applyBorder="1" applyAlignment="1" applyProtection="1">
      <alignment horizontal="left" vertical="top" wrapText="1"/>
    </xf>
    <xf numFmtId="0" fontId="2" fillId="2" borderId="42"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protection locked="0"/>
    </xf>
    <xf numFmtId="0" fontId="2" fillId="2" borderId="47" xfId="5" applyFont="1" applyFill="1" applyBorder="1" applyAlignment="1" applyProtection="1">
      <alignment horizontal="left" vertical="top" wrapText="1"/>
      <protection locked="0"/>
    </xf>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9" borderId="35" xfId="5" applyFont="1" applyFill="1" applyBorder="1" applyProtection="1"/>
    <xf numFmtId="0" fontId="15" fillId="9" borderId="25" xfId="5" applyFont="1" applyFill="1" applyBorder="1" applyAlignment="1" applyProtection="1">
      <alignment horizontal="center"/>
    </xf>
    <xf numFmtId="0" fontId="15" fillId="9" borderId="26" xfId="5" applyFont="1" applyFill="1" applyBorder="1" applyAlignment="1" applyProtection="1">
      <alignment horizontal="center"/>
    </xf>
    <xf numFmtId="0" fontId="15" fillId="9" borderId="6" xfId="5" applyFont="1" applyFill="1" applyBorder="1" applyAlignment="1" applyProtection="1">
      <alignment horizontal="left"/>
    </xf>
    <xf numFmtId="0" fontId="15" fillId="9" borderId="21" xfId="5" applyFont="1" applyFill="1" applyBorder="1" applyAlignment="1" applyProtection="1">
      <alignment horizontal="center"/>
    </xf>
    <xf numFmtId="0" fontId="15" fillId="9" borderId="23" xfId="5" applyFont="1" applyFill="1" applyBorder="1" applyAlignment="1" applyProtection="1">
      <alignment horizontal="center"/>
    </xf>
    <xf numFmtId="0" fontId="15" fillId="9" borderId="50" xfId="5" applyFont="1" applyFill="1" applyBorder="1" applyAlignment="1" applyProtection="1">
      <alignment horizontal="center"/>
    </xf>
    <xf numFmtId="0" fontId="15" fillId="9" borderId="36" xfId="5" applyFont="1" applyFill="1" applyBorder="1" applyAlignment="1" applyProtection="1">
      <alignment horizontal="center"/>
    </xf>
    <xf numFmtId="0" fontId="15" fillId="9" borderId="18" xfId="5" applyFont="1" applyFill="1" applyBorder="1" applyAlignment="1" applyProtection="1">
      <alignment horizontal="left"/>
    </xf>
    <xf numFmtId="0" fontId="15" fillId="9" borderId="19" xfId="5" applyFont="1" applyFill="1" applyBorder="1" applyAlignment="1" applyProtection="1">
      <alignment horizontal="left"/>
    </xf>
    <xf numFmtId="0" fontId="15" fillId="9" borderId="30" xfId="5" applyFont="1" applyFill="1" applyBorder="1" applyProtection="1"/>
    <xf numFmtId="0" fontId="15" fillId="9" borderId="45" xfId="5" applyFont="1" applyFill="1" applyBorder="1" applyProtection="1"/>
    <xf numFmtId="0" fontId="2" fillId="2" borderId="30" xfId="5" applyFont="1" applyFill="1" applyBorder="1" applyAlignment="1" applyProtection="1">
      <alignment horizontal="left" vertical="top" wrapText="1"/>
      <protection locked="0"/>
    </xf>
    <xf numFmtId="0" fontId="2" fillId="2" borderId="45" xfId="5" applyFont="1" applyFill="1" applyBorder="1" applyAlignment="1" applyProtection="1">
      <alignment horizontal="left" vertical="top" wrapText="1"/>
      <protection locked="0"/>
    </xf>
    <xf numFmtId="0" fontId="15" fillId="9" borderId="46" xfId="5" applyFont="1" applyFill="1" applyBorder="1" applyProtection="1"/>
    <xf numFmtId="49" fontId="2" fillId="2" borderId="41" xfId="5" applyNumberFormat="1" applyFont="1" applyFill="1" applyBorder="1" applyAlignment="1" applyProtection="1">
      <alignment horizontal="left" vertical="top" wrapText="1"/>
      <protection locked="0"/>
    </xf>
    <xf numFmtId="49" fontId="2" fillId="2" borderId="42" xfId="5" applyNumberFormat="1" applyFont="1" applyFill="1" applyBorder="1" applyAlignment="1" applyProtection="1">
      <alignment horizontal="left" vertical="top" wrapText="1"/>
      <protection locked="0"/>
    </xf>
    <xf numFmtId="49" fontId="2" fillId="2" borderId="43" xfId="5" applyNumberFormat="1" applyFont="1" applyFill="1" applyBorder="1" applyAlignment="1" applyProtection="1">
      <alignment horizontal="left" vertical="top" wrapText="1"/>
      <protection locked="0"/>
    </xf>
    <xf numFmtId="0" fontId="15" fillId="9" borderId="38" xfId="5" applyFont="1" applyFill="1" applyBorder="1" applyProtection="1"/>
    <xf numFmtId="0" fontId="15" fillId="9" borderId="39" xfId="5" applyFont="1" applyFill="1" applyBorder="1" applyProtection="1"/>
    <xf numFmtId="0" fontId="15" fillId="9" borderId="40" xfId="5" applyFont="1" applyFill="1" applyBorder="1" applyProtection="1"/>
    <xf numFmtId="0" fontId="15" fillId="9" borderId="44" xfId="5" applyFont="1" applyFill="1" applyBorder="1" applyProtection="1"/>
    <xf numFmtId="0" fontId="2" fillId="0" borderId="100" xfId="5" applyFont="1" applyBorder="1" applyAlignment="1" applyProtection="1">
      <alignment horizontal="center"/>
    </xf>
    <xf numFmtId="0" fontId="4" fillId="5" borderId="31" xfId="5" applyFont="1" applyFill="1" applyBorder="1" applyAlignment="1" applyProtection="1">
      <alignment horizontal="center" vertical="center"/>
    </xf>
    <xf numFmtId="0" fontId="4" fillId="5" borderId="32"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0" fontId="15" fillId="9" borderId="18" xfId="5" applyFont="1" applyFill="1" applyBorder="1" applyProtection="1"/>
    <xf numFmtId="0" fontId="15" fillId="9" borderId="19" xfId="5" applyFont="1" applyFill="1" applyBorder="1" applyProtection="1"/>
    <xf numFmtId="0" fontId="15" fillId="9" borderId="37" xfId="5" applyFont="1" applyFill="1" applyBorder="1" applyAlignment="1" applyProtection="1">
      <alignment horizontal="center"/>
    </xf>
    <xf numFmtId="0" fontId="15" fillId="9" borderId="35" xfId="5" applyFont="1" applyFill="1" applyBorder="1" applyAlignment="1" applyProtection="1">
      <alignment horizontal="center"/>
    </xf>
    <xf numFmtId="0" fontId="15" fillId="9" borderId="33" xfId="5" applyFont="1" applyFill="1" applyBorder="1" applyAlignment="1" applyProtection="1">
      <alignment horizontal="center"/>
    </xf>
    <xf numFmtId="0" fontId="15" fillId="9" borderId="34" xfId="5" applyFont="1" applyFill="1" applyBorder="1" applyAlignment="1" applyProtection="1">
      <alignment horizontal="center"/>
    </xf>
    <xf numFmtId="44"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0" fontId="15" fillId="9" borderId="24" xfId="5" applyFont="1" applyFill="1" applyBorder="1" applyAlignment="1" applyProtection="1">
      <alignment horizontal="center"/>
    </xf>
    <xf numFmtId="0" fontId="15" fillId="9" borderId="27" xfId="5" applyFont="1" applyFill="1" applyBorder="1" applyAlignment="1" applyProtection="1">
      <alignment horizontal="center"/>
    </xf>
    <xf numFmtId="0" fontId="22" fillId="8" borderId="6" xfId="0" applyFont="1" applyFill="1" applyBorder="1" applyAlignment="1" applyProtection="1">
      <alignment horizontal="center" vertical="center" shrinkToFit="1"/>
      <protection locked="0"/>
    </xf>
    <xf numFmtId="0" fontId="6" fillId="19" borderId="31" xfId="0" applyFont="1" applyFill="1" applyBorder="1" applyAlignment="1" applyProtection="1">
      <alignment horizontal="center" vertical="center" wrapText="1" shrinkToFit="1"/>
    </xf>
    <xf numFmtId="0" fontId="6" fillId="19" borderId="32" xfId="0" applyFont="1" applyFill="1" applyBorder="1" applyAlignment="1" applyProtection="1">
      <alignment horizontal="center" vertical="center" wrapText="1" shrinkToFit="1"/>
    </xf>
    <xf numFmtId="0" fontId="6" fillId="19" borderId="28" xfId="0" applyFont="1" applyFill="1" applyBorder="1" applyAlignment="1" applyProtection="1">
      <alignment horizontal="center" vertical="center" wrapText="1" shrinkToFit="1"/>
    </xf>
    <xf numFmtId="0" fontId="6" fillId="19" borderId="1" xfId="0" applyFont="1" applyFill="1" applyBorder="1" applyAlignment="1" applyProtection="1">
      <alignment horizontal="center" vertical="center" wrapText="1" shrinkToFit="1"/>
    </xf>
    <xf numFmtId="0" fontId="6" fillId="19" borderId="0" xfId="0" applyFont="1" applyFill="1" applyBorder="1" applyAlignment="1" applyProtection="1">
      <alignment horizontal="center" vertical="center" wrapText="1" shrinkToFit="1"/>
    </xf>
    <xf numFmtId="0" fontId="6" fillId="19" borderId="2" xfId="0" applyFont="1" applyFill="1" applyBorder="1" applyAlignment="1" applyProtection="1">
      <alignment horizontal="center" vertical="center" wrapText="1" shrinkToFit="1"/>
    </xf>
    <xf numFmtId="0" fontId="2" fillId="9" borderId="25" xfId="0" applyFont="1" applyFill="1" applyBorder="1" applyAlignment="1" applyProtection="1">
      <alignment horizontal="center" vertical="center" wrapText="1" shrinkToFit="1"/>
    </xf>
    <xf numFmtId="0" fontId="2" fillId="9" borderId="21" xfId="0" applyFont="1" applyFill="1" applyBorder="1" applyAlignment="1" applyProtection="1">
      <alignment horizontal="center" vertical="center" wrapText="1" shrinkToFit="1"/>
    </xf>
    <xf numFmtId="0" fontId="2" fillId="9" borderId="24" xfId="0"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shrinkToFit="1"/>
    </xf>
    <xf numFmtId="0" fontId="2" fillId="9" borderId="0" xfId="0" applyFont="1" applyFill="1" applyBorder="1" applyAlignment="1" applyProtection="1">
      <alignment horizontal="center" vertical="center" wrapText="1" shrinkToFit="1"/>
    </xf>
    <xf numFmtId="0" fontId="2" fillId="9" borderId="2" xfId="0" applyFont="1" applyFill="1" applyBorder="1" applyAlignment="1" applyProtection="1">
      <alignment horizontal="center" vertical="center" wrapText="1" shrinkToFit="1"/>
    </xf>
    <xf numFmtId="0" fontId="2" fillId="9" borderId="26" xfId="0" applyFont="1" applyFill="1" applyBorder="1" applyAlignment="1" applyProtection="1">
      <alignment horizontal="center" vertical="center" wrapText="1" shrinkToFit="1"/>
    </xf>
    <xf numFmtId="0" fontId="2" fillId="9" borderId="23" xfId="0" applyFont="1" applyFill="1" applyBorder="1" applyAlignment="1" applyProtection="1">
      <alignment horizontal="center" vertical="center" wrapText="1" shrinkToFit="1"/>
    </xf>
    <xf numFmtId="0" fontId="2" fillId="9" borderId="27" xfId="0" applyFont="1" applyFill="1" applyBorder="1" applyAlignment="1" applyProtection="1">
      <alignment horizontal="center" vertical="center" wrapText="1" shrinkToFit="1"/>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37"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2" fillId="0" borderId="33" xfId="0" applyFont="1" applyFill="1" applyBorder="1" applyAlignment="1" applyProtection="1">
      <alignment horizontal="left" vertical="top" wrapText="1"/>
      <protection locked="0"/>
    </xf>
    <xf numFmtId="0" fontId="15" fillId="18" borderId="54" xfId="5" applyFont="1" applyFill="1" applyBorder="1" applyAlignment="1" applyProtection="1">
      <alignment horizontal="left" vertical="center" wrapText="1"/>
    </xf>
    <xf numFmtId="0" fontId="15" fillId="18" borderId="55" xfId="5" applyFont="1" applyFill="1" applyBorder="1" applyAlignment="1" applyProtection="1">
      <alignment horizontal="left" vertical="center" wrapText="1"/>
    </xf>
    <xf numFmtId="0" fontId="15" fillId="18" borderId="56" xfId="5" applyFont="1" applyFill="1" applyBorder="1" applyAlignment="1" applyProtection="1">
      <alignment horizontal="left" vertical="center" wrapText="1"/>
    </xf>
    <xf numFmtId="0" fontId="15" fillId="18" borderId="57" xfId="5" applyFont="1" applyFill="1" applyBorder="1" applyAlignment="1" applyProtection="1">
      <alignment horizontal="left" vertical="center" wrapText="1"/>
    </xf>
    <xf numFmtId="44" fontId="15" fillId="18" borderId="55" xfId="5" applyNumberFormat="1" applyFont="1" applyFill="1" applyBorder="1" applyAlignment="1" applyProtection="1">
      <alignment vertical="center" wrapText="1"/>
    </xf>
    <xf numFmtId="44" fontId="15" fillId="18" borderId="58" xfId="5" applyNumberFormat="1" applyFont="1" applyFill="1" applyBorder="1" applyAlignment="1" applyProtection="1">
      <alignment vertical="center" wrapText="1"/>
    </xf>
    <xf numFmtId="44" fontId="15" fillId="18" borderId="57" xfId="5" applyNumberFormat="1" applyFont="1" applyFill="1" applyBorder="1" applyAlignment="1" applyProtection="1">
      <alignment vertical="center" wrapText="1"/>
    </xf>
    <xf numFmtId="44" fontId="15" fillId="18" borderId="59" xfId="5" applyNumberFormat="1" applyFont="1" applyFill="1" applyBorder="1" applyAlignment="1" applyProtection="1">
      <alignment vertical="center" wrapText="1"/>
    </xf>
    <xf numFmtId="0" fontId="2" fillId="11" borderId="25" xfId="0" applyFont="1" applyFill="1" applyBorder="1" applyAlignment="1" applyProtection="1">
      <alignment horizontal="left" vertical="center" wrapText="1"/>
    </xf>
    <xf numFmtId="0" fontId="2" fillId="11" borderId="21"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15" fillId="11" borderId="25" xfId="0" applyFont="1" applyFill="1" applyBorder="1" applyAlignment="1" applyProtection="1">
      <alignment horizontal="center" vertical="center" wrapText="1" shrinkToFit="1"/>
    </xf>
    <xf numFmtId="0" fontId="15" fillId="11" borderId="21" xfId="0" applyFont="1" applyFill="1" applyBorder="1" applyAlignment="1" applyProtection="1">
      <alignment horizontal="center" vertical="center" wrapText="1" shrinkToFit="1"/>
    </xf>
    <xf numFmtId="0" fontId="15" fillId="11" borderId="24" xfId="0" applyFont="1" applyFill="1" applyBorder="1" applyAlignment="1" applyProtection="1">
      <alignment horizontal="center" vertical="center" wrapText="1" shrinkToFit="1"/>
    </xf>
    <xf numFmtId="0" fontId="15" fillId="11" borderId="26" xfId="0" applyFont="1" applyFill="1" applyBorder="1" applyAlignment="1" applyProtection="1">
      <alignment horizontal="center" vertical="center" wrapText="1" shrinkToFit="1"/>
    </xf>
    <xf numFmtId="0" fontId="15" fillId="11" borderId="23" xfId="0" applyFont="1" applyFill="1" applyBorder="1" applyAlignment="1" applyProtection="1">
      <alignment horizontal="center" vertical="center" wrapText="1" shrinkToFit="1"/>
    </xf>
    <xf numFmtId="0" fontId="15" fillId="11" borderId="27" xfId="0" applyFont="1" applyFill="1" applyBorder="1" applyAlignment="1" applyProtection="1">
      <alignment horizontal="center" vertical="center" wrapText="1" shrinkToFi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44" fontId="15" fillId="8" borderId="36" xfId="5" applyNumberFormat="1" applyFont="1" applyFill="1" applyBorder="1" applyAlignment="1" applyProtection="1">
      <alignment horizontal="right" vertical="top" wrapText="1"/>
      <protection locked="0"/>
    </xf>
    <xf numFmtId="44" fontId="15" fillId="8" borderId="34" xfId="5" applyNumberFormat="1" applyFont="1" applyFill="1" applyBorder="1" applyAlignment="1" applyProtection="1">
      <alignment horizontal="right" vertical="top" wrapText="1"/>
      <protection locked="0"/>
    </xf>
    <xf numFmtId="44" fontId="15" fillId="8" borderId="36" xfId="5" applyNumberFormat="1" applyFont="1" applyFill="1" applyBorder="1" applyAlignment="1" applyProtection="1">
      <alignment horizontal="right" vertical="top" wrapText="1"/>
    </xf>
    <xf numFmtId="44" fontId="15" fillId="8" borderId="34" xfId="5" applyNumberFormat="1" applyFont="1" applyFill="1" applyBorder="1" applyAlignment="1" applyProtection="1">
      <alignment horizontal="right" vertical="top" wrapText="1"/>
    </xf>
    <xf numFmtId="0" fontId="2" fillId="8" borderId="25"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2" xfId="0" applyFont="1" applyFill="1" applyBorder="1" applyAlignment="1" applyProtection="1">
      <alignment horizontal="left" vertical="top" wrapText="1"/>
      <protection locked="0"/>
    </xf>
    <xf numFmtId="0" fontId="2" fillId="8" borderId="26" xfId="0" applyFont="1" applyFill="1" applyBorder="1" applyAlignment="1" applyProtection="1">
      <alignment horizontal="left" vertical="top" wrapText="1"/>
      <protection locked="0"/>
    </xf>
    <xf numFmtId="0" fontId="2" fillId="8" borderId="23" xfId="0" applyFont="1" applyFill="1" applyBorder="1" applyAlignment="1" applyProtection="1">
      <alignment horizontal="left" vertical="top" wrapText="1"/>
      <protection locked="0"/>
    </xf>
    <xf numFmtId="0" fontId="2" fillId="8" borderId="27" xfId="0" applyFont="1" applyFill="1" applyBorder="1" applyAlignment="1" applyProtection="1">
      <alignment horizontal="left" vertical="top" wrapText="1"/>
      <protection locked="0"/>
    </xf>
    <xf numFmtId="0" fontId="15" fillId="8" borderId="36" xfId="5" applyNumberFormat="1" applyFont="1" applyFill="1" applyBorder="1" applyAlignment="1" applyProtection="1">
      <alignment horizontal="right" vertical="top" wrapText="1"/>
      <protection locked="0"/>
    </xf>
    <xf numFmtId="0" fontId="15" fillId="8" borderId="34" xfId="5" applyNumberFormat="1" applyFont="1" applyFill="1" applyBorder="1" applyAlignment="1" applyProtection="1">
      <alignment horizontal="right" vertical="top" wrapText="1"/>
      <protection locked="0"/>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locked="0"/>
    </xf>
    <xf numFmtId="0" fontId="15" fillId="11" borderId="35" xfId="5" applyFont="1" applyFill="1" applyBorder="1" applyAlignment="1" applyProtection="1">
      <alignment horizontal="left" vertical="center" wrapText="1"/>
    </xf>
    <xf numFmtId="0" fontId="15" fillId="11" borderId="36" xfId="5" applyFont="1" applyFill="1" applyBorder="1" applyAlignment="1" applyProtection="1">
      <alignment horizontal="left" vertical="center" wrapText="1"/>
    </xf>
    <xf numFmtId="44" fontId="15" fillId="11" borderId="36" xfId="5" applyNumberFormat="1" applyFont="1" applyFill="1" applyBorder="1" applyAlignment="1" applyProtection="1">
      <alignment horizontal="right" vertical="center" wrapText="1"/>
    </xf>
    <xf numFmtId="44" fontId="15" fillId="11" borderId="34"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12" borderId="29" xfId="5" applyFont="1" applyFill="1" applyBorder="1" applyAlignment="1" applyProtection="1">
      <alignment horizontal="center" vertical="top" wrapText="1"/>
    </xf>
    <xf numFmtId="0" fontId="15" fillId="12" borderId="14" xfId="5" applyFont="1" applyFill="1" applyBorder="1" applyAlignment="1" applyProtection="1">
      <alignment horizontal="center" vertical="top" wrapText="1"/>
    </xf>
    <xf numFmtId="0" fontId="15" fillId="12" borderId="20" xfId="5" applyFont="1" applyFill="1" applyBorder="1" applyAlignment="1" applyProtection="1">
      <alignment horizontal="center" vertical="top" wrapText="1"/>
    </xf>
    <xf numFmtId="0" fontId="15" fillId="8" borderId="35" xfId="5" applyFont="1" applyFill="1" applyBorder="1" applyAlignment="1" applyProtection="1">
      <alignment horizontal="left" vertical="center" wrapText="1"/>
    </xf>
    <xf numFmtId="0" fontId="15" fillId="8" borderId="36" xfId="5"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center" wrapText="1"/>
      <protection locked="0"/>
    </xf>
    <xf numFmtId="44" fontId="15" fillId="8" borderId="34" xfId="5" applyNumberFormat="1" applyFont="1" applyFill="1" applyBorder="1" applyAlignment="1" applyProtection="1">
      <alignment horizontal="right" vertical="center" wrapText="1"/>
      <protection locked="0"/>
    </xf>
    <xf numFmtId="0" fontId="15" fillId="11" borderId="56" xfId="5" applyFont="1" applyFill="1" applyBorder="1" applyAlignment="1" applyProtection="1">
      <alignment horizontal="left" vertical="center" wrapText="1"/>
    </xf>
    <xf numFmtId="0" fontId="15" fillId="11" borderId="57" xfId="5" applyFont="1" applyFill="1" applyBorder="1" applyAlignment="1" applyProtection="1">
      <alignment horizontal="left" vertical="center" wrapText="1"/>
    </xf>
    <xf numFmtId="44" fontId="15" fillId="11" borderId="57" xfId="5" applyNumberFormat="1" applyFont="1" applyFill="1" applyBorder="1" applyAlignment="1" applyProtection="1">
      <alignment horizontal="right" vertical="center" wrapText="1"/>
    </xf>
    <xf numFmtId="44" fontId="15" fillId="11" borderId="59" xfId="5" applyNumberFormat="1" applyFont="1" applyFill="1" applyBorder="1" applyAlignment="1" applyProtection="1">
      <alignment horizontal="right" vertical="center" wrapText="1"/>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 fillId="8" borderId="0" xfId="0" applyNumberFormat="1" applyFont="1" applyFill="1" applyBorder="1" applyAlignment="1" applyProtection="1">
      <alignment vertical="top" wrapText="1"/>
    </xf>
    <xf numFmtId="0" fontId="2" fillId="8" borderId="0" xfId="0" applyFont="1" applyFill="1" applyBorder="1" applyAlignment="1" applyProtection="1">
      <alignment vertical="top" wrapText="1" shrinkToFit="1"/>
    </xf>
    <xf numFmtId="0" fontId="2" fillId="8" borderId="0" xfId="0" applyFont="1" applyFill="1" applyBorder="1" applyAlignment="1" applyProtection="1">
      <alignment horizontal="left" vertical="top" wrapText="1" shrinkToFit="1"/>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6" fillId="11" borderId="29" xfId="5" applyFont="1" applyFill="1" applyBorder="1" applyAlignment="1" applyProtection="1">
      <alignment horizontal="left" vertical="center" wrapText="1"/>
    </xf>
    <xf numFmtId="0" fontId="6" fillId="11" borderId="14" xfId="5" applyFont="1" applyFill="1" applyBorder="1" applyAlignment="1" applyProtection="1">
      <alignment horizontal="left" vertical="center" wrapText="1"/>
    </xf>
    <xf numFmtId="0" fontId="6" fillId="11" borderId="20" xfId="5" applyFont="1" applyFill="1" applyBorder="1" applyAlignment="1" applyProtection="1">
      <alignment horizontal="left" vertical="center" wrapText="1"/>
    </xf>
    <xf numFmtId="0" fontId="15" fillId="8" borderId="0" xfId="0" applyFont="1" applyFill="1" applyBorder="1" applyAlignment="1" applyProtection="1">
      <alignment vertical="top" wrapText="1" shrinkToFit="1"/>
    </xf>
    <xf numFmtId="0" fontId="2"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49" fontId="2" fillId="4" borderId="61" xfId="0" applyNumberFormat="1" applyFont="1" applyFill="1" applyBorder="1" applyAlignment="1" applyProtection="1">
      <alignment horizontal="left" vertical="center" shrinkToFit="1"/>
      <protection locked="0"/>
    </xf>
    <xf numFmtId="49" fontId="2" fillId="4" borderId="62" xfId="0" applyNumberFormat="1" applyFont="1" applyFill="1" applyBorder="1" applyAlignment="1" applyProtection="1">
      <alignment horizontal="left" vertical="center" shrinkToFit="1"/>
      <protection locked="0"/>
    </xf>
    <xf numFmtId="49" fontId="2" fillId="4" borderId="63" xfId="0" applyNumberFormat="1" applyFont="1" applyFill="1" applyBorder="1" applyAlignment="1" applyProtection="1">
      <alignment horizontal="left" vertical="center" shrinkToFit="1"/>
      <protection locked="0"/>
    </xf>
    <xf numFmtId="0" fontId="29" fillId="2" borderId="30" xfId="0" applyFont="1" applyFill="1" applyBorder="1" applyAlignment="1" applyProtection="1">
      <alignment horizontal="center" shrinkToFit="1"/>
      <protection locked="0"/>
    </xf>
    <xf numFmtId="0" fontId="2" fillId="8" borderId="2" xfId="0" applyFont="1" applyFill="1" applyBorder="1" applyAlignment="1" applyProtection="1">
      <alignment vertical="top" wrapText="1" shrinkToFit="1"/>
    </xf>
    <xf numFmtId="0" fontId="15" fillId="8" borderId="2"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6" fillId="20" borderId="31" xfId="0" applyFont="1" applyFill="1" applyBorder="1" applyAlignment="1" applyProtection="1">
      <alignment horizontal="center" vertical="center" wrapText="1" shrinkToFit="1"/>
    </xf>
    <xf numFmtId="0" fontId="6" fillId="20" borderId="32" xfId="0" applyFont="1" applyFill="1" applyBorder="1" applyAlignment="1" applyProtection="1">
      <alignment horizontal="center" vertical="center" wrapText="1" shrinkToFit="1"/>
    </xf>
    <xf numFmtId="0" fontId="6" fillId="20" borderId="28" xfId="0" applyFont="1" applyFill="1" applyBorder="1" applyAlignment="1" applyProtection="1">
      <alignment horizontal="center" vertical="center" wrapText="1" shrinkToFit="1"/>
    </xf>
    <xf numFmtId="0" fontId="6" fillId="20" borderId="1" xfId="0" applyFont="1" applyFill="1" applyBorder="1" applyAlignment="1" applyProtection="1">
      <alignment horizontal="center" vertical="center" wrapText="1" shrinkToFit="1"/>
    </xf>
    <xf numFmtId="0" fontId="6" fillId="20" borderId="0" xfId="0" applyFont="1" applyFill="1" applyBorder="1" applyAlignment="1" applyProtection="1">
      <alignment horizontal="center" vertical="center" wrapText="1" shrinkToFit="1"/>
    </xf>
    <xf numFmtId="0" fontId="6" fillId="20"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60"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6" fillId="18" borderId="31" xfId="0" applyFont="1" applyFill="1" applyBorder="1" applyAlignment="1" applyProtection="1">
      <alignment horizontal="center" vertical="center" wrapText="1" shrinkToFit="1"/>
    </xf>
    <xf numFmtId="0" fontId="6" fillId="18" borderId="32" xfId="0" applyFont="1" applyFill="1" applyBorder="1" applyAlignment="1" applyProtection="1">
      <alignment horizontal="center" vertical="center" wrapText="1" shrinkToFit="1"/>
    </xf>
    <xf numFmtId="0" fontId="6" fillId="18" borderId="28" xfId="0" applyFont="1" applyFill="1" applyBorder="1" applyAlignment="1" applyProtection="1">
      <alignment horizontal="center" vertical="center" wrapText="1" shrinkToFit="1"/>
    </xf>
    <xf numFmtId="0" fontId="6" fillId="18" borderId="1" xfId="0" applyFont="1" applyFill="1" applyBorder="1" applyAlignment="1" applyProtection="1">
      <alignment horizontal="center" vertical="center" wrapText="1" shrinkToFit="1"/>
    </xf>
    <xf numFmtId="0" fontId="6" fillId="18" borderId="0" xfId="0" applyFont="1" applyFill="1" applyBorder="1" applyAlignment="1" applyProtection="1">
      <alignment horizontal="center" vertical="center" wrapText="1" shrinkToFit="1"/>
    </xf>
    <xf numFmtId="0" fontId="6" fillId="18" borderId="2" xfId="0" applyFont="1" applyFill="1" applyBorder="1" applyAlignment="1" applyProtection="1">
      <alignment horizontal="center" vertical="center" wrapText="1" shrinkToFi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6" fillId="11" borderId="35" xfId="5" applyFont="1" applyFill="1" applyBorder="1" applyAlignment="1" applyProtection="1">
      <alignment horizontal="left" vertical="center" wrapText="1"/>
    </xf>
    <xf numFmtId="0" fontId="6" fillId="11" borderId="36" xfId="5" applyFont="1" applyFill="1" applyBorder="1" applyAlignment="1" applyProtection="1">
      <alignment horizontal="left" vertical="center" wrapText="1"/>
    </xf>
    <xf numFmtId="9" fontId="15" fillId="8" borderId="18" xfId="5" applyNumberFormat="1" applyFont="1" applyFill="1" applyBorder="1" applyAlignment="1" applyProtection="1">
      <alignment horizontal="left" vertical="center" wrapText="1"/>
      <protection locked="0"/>
    </xf>
    <xf numFmtId="9" fontId="15" fillId="8" borderId="14" xfId="5" applyNumberFormat="1" applyFont="1" applyFill="1" applyBorder="1" applyAlignment="1" applyProtection="1">
      <alignment horizontal="left" vertical="center" wrapText="1"/>
      <protection locked="0"/>
    </xf>
    <xf numFmtId="9" fontId="15" fillId="8" borderId="20" xfId="5" applyNumberFormat="1" applyFont="1" applyFill="1" applyBorder="1" applyAlignment="1" applyProtection="1">
      <alignment horizontal="left" vertical="center" wrapText="1"/>
      <protection locked="0"/>
    </xf>
    <xf numFmtId="9" fontId="15" fillId="8" borderId="36" xfId="5" applyNumberFormat="1" applyFont="1" applyFill="1" applyBorder="1" applyAlignment="1" applyProtection="1">
      <alignment horizontal="right" vertical="top" wrapText="1"/>
      <protection locked="0"/>
    </xf>
    <xf numFmtId="9" fontId="15" fillId="8" borderId="34" xfId="5" applyNumberFormat="1" applyFont="1" applyFill="1" applyBorder="1" applyAlignment="1" applyProtection="1">
      <alignment horizontal="righ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2" fillId="2" borderId="2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8"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3" fillId="9" borderId="18" xfId="0" applyNumberFormat="1" applyFont="1" applyFill="1" applyBorder="1" applyAlignment="1" applyProtection="1">
      <alignment horizontal="left" vertical="center"/>
    </xf>
    <xf numFmtId="44" fontId="23" fillId="9" borderId="14" xfId="0" applyNumberFormat="1" applyFont="1" applyFill="1" applyBorder="1" applyAlignment="1" applyProtection="1">
      <alignment horizontal="left" vertical="center"/>
    </xf>
    <xf numFmtId="44" fontId="23" fillId="9" borderId="20" xfId="0" applyNumberFormat="1" applyFont="1" applyFill="1" applyBorder="1" applyAlignment="1" applyProtection="1">
      <alignment horizontal="left" vertical="center"/>
    </xf>
    <xf numFmtId="0" fontId="0" fillId="0" borderId="14" xfId="0" applyBorder="1" applyProtection="1">
      <protection locked="0"/>
    </xf>
    <xf numFmtId="0" fontId="0" fillId="0" borderId="20" xfId="0" applyBorder="1" applyProtection="1">
      <protection locked="0"/>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50" xfId="0" applyFont="1" applyFill="1" applyBorder="1" applyAlignment="1" applyProtection="1">
      <alignment horizontal="center" vertical="center" wrapText="1"/>
    </xf>
    <xf numFmtId="0" fontId="15" fillId="4" borderId="7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1" xfId="0" applyFont="1" applyFill="1" applyBorder="1" applyAlignment="1" applyProtection="1">
      <alignment horizontal="center" vertical="center" wrapText="1"/>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23" fillId="9" borderId="29" xfId="0" applyFont="1" applyFill="1" applyBorder="1" applyAlignment="1" applyProtection="1">
      <alignment horizontal="left" vertical="center"/>
    </xf>
    <xf numFmtId="0" fontId="23" fillId="9" borderId="14" xfId="0" applyFont="1" applyFill="1" applyBorder="1" applyAlignment="1" applyProtection="1">
      <alignment horizontal="left" vertical="center"/>
    </xf>
    <xf numFmtId="0" fontId="23" fillId="9" borderId="19" xfId="0" applyFont="1" applyFill="1" applyBorder="1" applyAlignment="1" applyProtection="1">
      <alignment horizontal="left" vertical="center"/>
    </xf>
    <xf numFmtId="0" fontId="15" fillId="4" borderId="24"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23" fillId="9" borderId="17" xfId="0" applyFont="1" applyFill="1" applyBorder="1" applyAlignment="1" applyProtection="1">
      <alignment vertical="center"/>
    </xf>
    <xf numFmtId="0" fontId="23" fillId="9" borderId="6" xfId="0" applyFont="1" applyFill="1" applyBorder="1" applyAlignment="1" applyProtection="1">
      <alignment vertical="center"/>
    </xf>
    <xf numFmtId="0" fontId="23" fillId="9" borderId="6" xfId="0" applyFont="1" applyFill="1" applyBorder="1" applyAlignment="1" applyProtection="1">
      <alignment horizontal="left" vertical="center"/>
    </xf>
    <xf numFmtId="0" fontId="21" fillId="9" borderId="17"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30"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shrinkToFit="1"/>
    </xf>
    <xf numFmtId="0" fontId="26" fillId="4" borderId="70" xfId="0" applyFont="1" applyFill="1" applyBorder="1" applyAlignment="1" applyProtection="1">
      <alignment horizontal="center" vertical="center" wrapText="1" shrinkToFit="1"/>
    </xf>
    <xf numFmtId="0" fontId="26" fillId="4" borderId="36" xfId="0" applyFont="1" applyFill="1" applyBorder="1" applyAlignment="1" applyProtection="1">
      <alignment horizontal="center" vertical="center" wrapText="1" shrinkToFit="1"/>
    </xf>
    <xf numFmtId="0" fontId="23" fillId="9" borderId="64" xfId="0" applyFont="1" applyFill="1" applyBorder="1" applyAlignment="1" applyProtection="1">
      <alignment horizontal="left" vertical="center"/>
    </xf>
    <xf numFmtId="0" fontId="23" fillId="9" borderId="65" xfId="0" applyFont="1" applyFill="1" applyBorder="1" applyAlignment="1" applyProtection="1">
      <alignment horizontal="left" vertical="center"/>
    </xf>
    <xf numFmtId="0" fontId="23" fillId="9" borderId="49" xfId="0" applyFont="1" applyFill="1" applyBorder="1" applyAlignment="1" applyProtection="1">
      <alignment horizontal="left" vertical="center"/>
    </xf>
    <xf numFmtId="44" fontId="23" fillId="9" borderId="66" xfId="0" applyNumberFormat="1" applyFont="1" applyFill="1" applyBorder="1" applyAlignment="1" applyProtection="1">
      <alignment horizontal="left" vertical="center"/>
    </xf>
    <xf numFmtId="44" fontId="23" fillId="9" borderId="65" xfId="0" applyNumberFormat="1" applyFont="1" applyFill="1" applyBorder="1" applyAlignment="1" applyProtection="1">
      <alignment horizontal="left" vertical="center"/>
    </xf>
    <xf numFmtId="44" fontId="23" fillId="9" borderId="67" xfId="0" applyNumberFormat="1" applyFont="1" applyFill="1" applyBorder="1" applyAlignment="1" applyProtection="1">
      <alignment horizontal="left" vertical="center"/>
    </xf>
    <xf numFmtId="0" fontId="15" fillId="18" borderId="31" xfId="5" applyFont="1" applyFill="1" applyBorder="1" applyAlignment="1" applyProtection="1">
      <alignment horizontal="center" vertical="center"/>
    </xf>
    <xf numFmtId="0" fontId="15" fillId="18" borderId="32" xfId="5" applyFont="1" applyFill="1" applyBorder="1" applyAlignment="1" applyProtection="1">
      <alignment horizontal="center" vertical="center"/>
    </xf>
    <xf numFmtId="0" fontId="15" fillId="18" borderId="1" xfId="5" applyFont="1" applyFill="1" applyBorder="1" applyAlignment="1" applyProtection="1">
      <alignment horizontal="center" vertical="center"/>
    </xf>
    <xf numFmtId="0" fontId="15" fillId="18" borderId="0" xfId="5" applyFont="1" applyFill="1" applyBorder="1" applyAlignment="1" applyProtection="1">
      <alignment horizontal="center" vertical="center"/>
    </xf>
    <xf numFmtId="0" fontId="15" fillId="18" borderId="90" xfId="5" applyFont="1" applyFill="1" applyBorder="1" applyAlignment="1" applyProtection="1">
      <alignment horizontal="center" vertical="center"/>
    </xf>
    <xf numFmtId="0" fontId="15" fillId="9" borderId="91" xfId="5" applyFont="1" applyFill="1" applyBorder="1" applyAlignment="1" applyProtection="1">
      <alignment horizontal="center" vertical="center"/>
    </xf>
    <xf numFmtId="0" fontId="15" fillId="9" borderId="32" xfId="5" applyFont="1" applyFill="1" applyBorder="1" applyAlignment="1" applyProtection="1">
      <alignment horizontal="center" vertical="center"/>
    </xf>
    <xf numFmtId="0" fontId="15" fillId="9" borderId="85"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92" xfId="5" applyFont="1" applyFill="1" applyBorder="1" applyAlignment="1" applyProtection="1">
      <alignment horizontal="center" vertical="center"/>
    </xf>
    <xf numFmtId="0" fontId="15" fillId="9" borderId="93" xfId="5" applyFont="1" applyFill="1" applyBorder="1" applyAlignment="1" applyProtection="1">
      <alignment horizontal="center" vertical="center"/>
    </xf>
    <xf numFmtId="44" fontId="2" fillId="2" borderId="74" xfId="1" applyFont="1" applyFill="1" applyBorder="1" applyAlignment="1" applyProtection="1">
      <alignment horizontal="center"/>
    </xf>
    <xf numFmtId="44" fontId="2" fillId="2" borderId="75" xfId="1" applyFont="1" applyFill="1" applyBorder="1" applyAlignment="1" applyProtection="1">
      <alignment horizontal="center"/>
    </xf>
    <xf numFmtId="44" fontId="2" fillId="2" borderId="76" xfId="1" applyFont="1" applyFill="1" applyBorder="1" applyAlignment="1" applyProtection="1">
      <alignment horizontal="center"/>
    </xf>
    <xf numFmtId="0" fontId="15" fillId="11" borderId="83" xfId="5" applyFont="1" applyFill="1" applyBorder="1" applyAlignment="1" applyProtection="1">
      <alignment horizontal="center" vertical="center" wrapText="1"/>
    </xf>
    <xf numFmtId="0" fontId="15" fillId="11" borderId="84" xfId="5" applyFont="1" applyFill="1" applyBorder="1" applyAlignment="1" applyProtection="1">
      <alignment horizontal="center" vertical="center" wrapText="1"/>
    </xf>
    <xf numFmtId="0" fontId="15" fillId="11" borderId="85" xfId="5" applyFont="1" applyFill="1" applyBorder="1" applyAlignment="1" applyProtection="1">
      <alignment horizontal="center" vertical="center" wrapText="1"/>
    </xf>
    <xf numFmtId="0" fontId="15" fillId="11" borderId="60" xfId="5" applyFont="1" applyFill="1" applyBorder="1" applyAlignment="1" applyProtection="1">
      <alignment horizontal="center" vertical="center" wrapText="1"/>
    </xf>
    <xf numFmtId="44" fontId="2" fillId="11" borderId="77" xfId="1" applyFont="1" applyFill="1" applyBorder="1" applyAlignment="1" applyProtection="1">
      <alignment horizontal="center"/>
    </xf>
    <xf numFmtId="44" fontId="2" fillId="11" borderId="78" xfId="1" applyFont="1" applyFill="1" applyBorder="1" applyAlignment="1" applyProtection="1">
      <alignment horizontal="center"/>
    </xf>
    <xf numFmtId="44" fontId="2" fillId="11" borderId="79" xfId="1" applyFont="1" applyFill="1" applyBorder="1" applyAlignment="1" applyProtection="1">
      <alignment horizontal="center"/>
    </xf>
    <xf numFmtId="44" fontId="2" fillId="9" borderId="77" xfId="1" applyFont="1" applyFill="1" applyBorder="1" applyAlignment="1" applyProtection="1">
      <alignment horizontal="center"/>
    </xf>
    <xf numFmtId="44" fontId="2" fillId="9" borderId="78" xfId="1" applyFont="1" applyFill="1" applyBorder="1" applyAlignment="1" applyProtection="1">
      <alignment horizontal="center"/>
    </xf>
    <xf numFmtId="44" fontId="2" fillId="9" borderId="12" xfId="1" applyFont="1" applyFill="1" applyBorder="1" applyAlignment="1" applyProtection="1">
      <alignment horizontal="center"/>
    </xf>
    <xf numFmtId="0" fontId="15" fillId="9" borderId="87" xfId="5" applyFont="1" applyFill="1" applyBorder="1" applyAlignment="1" applyProtection="1">
      <alignment horizontal="center" vertical="center" textRotation="90"/>
    </xf>
    <xf numFmtId="0" fontId="15" fillId="9" borderId="88" xfId="5" applyFont="1" applyFill="1" applyBorder="1" applyAlignment="1" applyProtection="1">
      <alignment horizontal="center" vertical="center" textRotation="90"/>
    </xf>
    <xf numFmtId="0" fontId="15" fillId="9" borderId="89" xfId="5" applyFont="1" applyFill="1" applyBorder="1" applyAlignment="1" applyProtection="1">
      <alignment horizontal="center" vertical="center" textRotation="90"/>
    </xf>
    <xf numFmtId="0" fontId="15" fillId="9" borderId="83" xfId="5" applyFont="1" applyFill="1" applyBorder="1" applyAlignment="1" applyProtection="1">
      <alignment horizontal="center" vertical="center" wrapText="1"/>
    </xf>
    <xf numFmtId="0" fontId="15" fillId="9" borderId="84" xfId="5" applyFont="1" applyFill="1" applyBorder="1" applyAlignment="1" applyProtection="1">
      <alignment horizontal="center" vertical="center" wrapText="1"/>
    </xf>
    <xf numFmtId="0" fontId="15" fillId="9" borderId="85" xfId="5" applyFont="1" applyFill="1" applyBorder="1" applyAlignment="1" applyProtection="1">
      <alignment horizontal="center" vertical="center" wrapText="1"/>
    </xf>
    <xf numFmtId="0" fontId="15" fillId="9" borderId="60" xfId="5" applyFont="1" applyFill="1" applyBorder="1" applyAlignment="1" applyProtection="1">
      <alignment horizontal="center" vertical="center" wrapText="1"/>
    </xf>
    <xf numFmtId="0" fontId="15" fillId="9" borderId="11" xfId="5" applyFont="1" applyFill="1" applyBorder="1" applyAlignment="1" applyProtection="1">
      <alignment horizontal="center" vertical="center" wrapText="1"/>
    </xf>
    <xf numFmtId="0" fontId="15" fillId="9" borderId="86" xfId="5" applyFont="1" applyFill="1" applyBorder="1" applyAlignment="1" applyProtection="1">
      <alignment horizontal="center" vertical="center" wrapText="1"/>
    </xf>
    <xf numFmtId="0" fontId="1" fillId="7" borderId="80"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82" xfId="0" applyFont="1" applyFill="1" applyBorder="1" applyAlignment="1" applyProtection="1">
      <alignment horizontal="center" vertical="center" wrapText="1"/>
    </xf>
    <xf numFmtId="0" fontId="15" fillId="11" borderId="77" xfId="5" applyFont="1" applyFill="1" applyBorder="1" applyAlignment="1" applyProtection="1">
      <alignment horizontal="center" vertical="center" wrapText="1"/>
    </xf>
    <xf numFmtId="0" fontId="15" fillId="11" borderId="78" xfId="5" applyFont="1" applyFill="1" applyBorder="1" applyAlignment="1" applyProtection="1">
      <alignment horizontal="center" vertical="center" wrapText="1"/>
    </xf>
    <xf numFmtId="0" fontId="15" fillId="11" borderId="13" xfId="5" applyFont="1" applyFill="1" applyBorder="1" applyAlignment="1" applyProtection="1">
      <alignment horizontal="center" vertical="center" wrapText="1"/>
    </xf>
    <xf numFmtId="0" fontId="15" fillId="11" borderId="23" xfId="5" applyFont="1" applyFill="1" applyBorder="1" applyAlignment="1" applyProtection="1">
      <alignment horizontal="center" vertical="center" wrapText="1"/>
    </xf>
    <xf numFmtId="0" fontId="15" fillId="11" borderId="14" xfId="5" applyFont="1" applyFill="1" applyBorder="1" applyAlignment="1" applyProtection="1">
      <alignment horizontal="center" vertical="center" wrapText="1"/>
    </xf>
    <xf numFmtId="0" fontId="15" fillId="11" borderId="21" xfId="5" applyFont="1" applyFill="1" applyBorder="1" applyAlignment="1" applyProtection="1">
      <alignment horizontal="center" vertical="center" wrapText="1"/>
    </xf>
    <xf numFmtId="0" fontId="6" fillId="16" borderId="31" xfId="0" applyFont="1" applyFill="1" applyBorder="1" applyAlignment="1" applyProtection="1">
      <alignment horizontal="center" vertical="center" wrapText="1" shrinkToFit="1"/>
    </xf>
    <xf numFmtId="0" fontId="6" fillId="16" borderId="32" xfId="0" applyFont="1" applyFill="1" applyBorder="1" applyAlignment="1" applyProtection="1">
      <alignment horizontal="center" vertical="center" wrapText="1" shrinkToFit="1"/>
    </xf>
    <xf numFmtId="0" fontId="6" fillId="16" borderId="28" xfId="0" applyFont="1" applyFill="1" applyBorder="1" applyAlignment="1" applyProtection="1">
      <alignment horizontal="center" vertical="center" wrapText="1" shrinkToFit="1"/>
    </xf>
    <xf numFmtId="0" fontId="6" fillId="16" borderId="1" xfId="0" applyFont="1" applyFill="1" applyBorder="1" applyAlignment="1" applyProtection="1">
      <alignment horizontal="center" vertical="center" wrapText="1" shrinkToFit="1"/>
    </xf>
    <xf numFmtId="0" fontId="6" fillId="16" borderId="0" xfId="0" applyFont="1" applyFill="1" applyBorder="1" applyAlignment="1" applyProtection="1">
      <alignment horizontal="center" vertical="center" wrapText="1" shrinkToFit="1"/>
    </xf>
    <xf numFmtId="0" fontId="6" fillId="16" borderId="2" xfId="0" applyFont="1" applyFill="1" applyBorder="1" applyAlignment="1" applyProtection="1">
      <alignment horizontal="center" vertical="center" wrapText="1" shrinkToFit="1"/>
    </xf>
    <xf numFmtId="0" fontId="23" fillId="9" borderId="18" xfId="0" applyFont="1" applyFill="1" applyBorder="1" applyAlignment="1" applyProtection="1">
      <alignment horizontal="left" vertical="center"/>
    </xf>
    <xf numFmtId="44" fontId="23" fillId="9" borderId="19" xfId="0" applyNumberFormat="1" applyFont="1" applyFill="1" applyBorder="1" applyAlignment="1" applyProtection="1">
      <alignment horizontal="left" vertical="center"/>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0" fillId="0" borderId="19" xfId="0" applyBorder="1" applyProtection="1">
      <protection locked="0"/>
    </xf>
    <xf numFmtId="0" fontId="6" fillId="16" borderId="71" xfId="0" applyFont="1" applyFill="1" applyBorder="1" applyAlignment="1" applyProtection="1">
      <alignment horizontal="center" vertical="center" wrapText="1" shrinkToFit="1"/>
    </xf>
    <xf numFmtId="0" fontId="6" fillId="16" borderId="21" xfId="0" applyFont="1" applyFill="1" applyBorder="1" applyAlignment="1" applyProtection="1">
      <alignment horizontal="center" vertical="center" wrapText="1" shrinkToFit="1"/>
    </xf>
    <xf numFmtId="0" fontId="6" fillId="16" borderId="68" xfId="0" applyFont="1" applyFill="1" applyBorder="1" applyAlignment="1" applyProtection="1">
      <alignment horizontal="center" vertical="center" wrapText="1" shrinkToFit="1"/>
    </xf>
    <xf numFmtId="0" fontId="6" fillId="16" borderId="72" xfId="0" applyFont="1" applyFill="1" applyBorder="1" applyAlignment="1" applyProtection="1">
      <alignment horizontal="center" vertical="center" wrapText="1" shrinkToFit="1"/>
    </xf>
    <xf numFmtId="0" fontId="6" fillId="16" borderId="69" xfId="0" applyFont="1" applyFill="1" applyBorder="1" applyAlignment="1" applyProtection="1">
      <alignment horizontal="center" vertical="center" wrapText="1" shrinkToFit="1"/>
    </xf>
    <xf numFmtId="0" fontId="2" fillId="9" borderId="71" xfId="0" applyFont="1" applyFill="1" applyBorder="1" applyAlignment="1" applyProtection="1">
      <alignment horizontal="center" vertical="center" wrapText="1" shrinkToFit="1"/>
    </xf>
    <xf numFmtId="0" fontId="2" fillId="9" borderId="68" xfId="0" applyFont="1" applyFill="1" applyBorder="1" applyAlignment="1" applyProtection="1">
      <alignment horizontal="center" vertical="center" wrapText="1" shrinkToFit="1"/>
    </xf>
    <xf numFmtId="0" fontId="2" fillId="9" borderId="72" xfId="0" applyFont="1" applyFill="1" applyBorder="1" applyAlignment="1" applyProtection="1">
      <alignment horizontal="center" vertical="center" wrapText="1" shrinkToFit="1"/>
    </xf>
    <xf numFmtId="0" fontId="2" fillId="9" borderId="69" xfId="0" applyFont="1" applyFill="1" applyBorder="1" applyAlignment="1" applyProtection="1">
      <alignment horizontal="center" vertical="center" wrapText="1" shrinkToFit="1"/>
    </xf>
    <xf numFmtId="0" fontId="2" fillId="9" borderId="73" xfId="0" applyFont="1" applyFill="1" applyBorder="1" applyAlignment="1" applyProtection="1">
      <alignment horizontal="center" vertical="center" wrapText="1" shrinkToFit="1"/>
    </xf>
    <xf numFmtId="0" fontId="2" fillId="9" borderId="48" xfId="0" applyFont="1" applyFill="1" applyBorder="1" applyAlignment="1" applyProtection="1">
      <alignment horizontal="center" vertical="center" wrapText="1" shrinkToFit="1"/>
    </xf>
    <xf numFmtId="0" fontId="15" fillId="11" borderId="79" xfId="5" applyFont="1" applyFill="1" applyBorder="1" applyAlignment="1" applyProtection="1">
      <alignment horizontal="center" vertical="center" wrapText="1"/>
    </xf>
    <xf numFmtId="0" fontId="15" fillId="9" borderId="12" xfId="5" applyFont="1" applyFill="1" applyBorder="1" applyAlignment="1" applyProtection="1">
      <alignment horizontal="center" vertical="center" wrapText="1"/>
    </xf>
    <xf numFmtId="0" fontId="15" fillId="16" borderId="31" xfId="5" applyFont="1" applyFill="1" applyBorder="1" applyAlignment="1" applyProtection="1">
      <alignment horizontal="center" vertical="center"/>
    </xf>
    <xf numFmtId="0" fontId="15" fillId="16" borderId="32" xfId="5" applyFont="1" applyFill="1" applyBorder="1" applyAlignment="1" applyProtection="1">
      <alignment horizontal="center" vertical="center"/>
    </xf>
    <xf numFmtId="0" fontId="15" fillId="16" borderId="1" xfId="5" applyFont="1" applyFill="1" applyBorder="1" applyAlignment="1" applyProtection="1">
      <alignment horizontal="center" vertical="center"/>
    </xf>
    <xf numFmtId="0" fontId="15" fillId="16" borderId="0" xfId="5" applyFont="1" applyFill="1" applyBorder="1" applyAlignment="1" applyProtection="1">
      <alignment horizontal="center" vertical="center"/>
    </xf>
    <xf numFmtId="0" fontId="15" fillId="16" borderId="90" xfId="5" applyFont="1" applyFill="1" applyBorder="1" applyAlignment="1" applyProtection="1">
      <alignment horizontal="center" vertical="center"/>
    </xf>
    <xf numFmtId="0" fontId="24" fillId="2" borderId="0" xfId="0" applyFont="1" applyFill="1" applyBorder="1" applyAlignment="1">
      <alignment horizontal="left" wrapText="1"/>
    </xf>
    <xf numFmtId="0" fontId="2" fillId="2" borderId="0" xfId="0" applyFont="1" applyFill="1" applyBorder="1" applyAlignment="1">
      <alignment wrapText="1"/>
    </xf>
    <xf numFmtId="0" fontId="2" fillId="4" borderId="61" xfId="0" applyNumberFormat="1" applyFont="1" applyFill="1" applyBorder="1" applyAlignment="1" applyProtection="1">
      <alignment horizontal="center" vertical="center" shrinkToFit="1"/>
      <protection locked="0"/>
    </xf>
    <xf numFmtId="0" fontId="2" fillId="4" borderId="62" xfId="0" applyNumberFormat="1" applyFont="1" applyFill="1" applyBorder="1" applyAlignment="1" applyProtection="1">
      <alignment horizontal="center" vertical="center" shrinkToFit="1"/>
      <protection locked="0"/>
    </xf>
    <xf numFmtId="0" fontId="2" fillId="4" borderId="63" xfId="0" applyNumberFormat="1" applyFont="1" applyFill="1" applyBorder="1" applyAlignment="1" applyProtection="1">
      <alignment horizontal="center" vertical="center" shrinkToFit="1"/>
      <protection locked="0"/>
    </xf>
    <xf numFmtId="0" fontId="24" fillId="2" borderId="0" xfId="0" applyFont="1" applyFill="1" applyBorder="1" applyAlignment="1">
      <alignment horizontal="left" vertical="top" wrapText="1"/>
    </xf>
    <xf numFmtId="0" fontId="6" fillId="14" borderId="31" xfId="0" applyFont="1" applyFill="1" applyBorder="1" applyAlignment="1" applyProtection="1">
      <alignment horizontal="center" vertical="center" wrapText="1" shrinkToFit="1"/>
    </xf>
    <xf numFmtId="0" fontId="6" fillId="14" borderId="32" xfId="0" applyFont="1" applyFill="1" applyBorder="1" applyAlignment="1" applyProtection="1">
      <alignment horizontal="center" vertical="center" wrapText="1" shrinkToFit="1"/>
    </xf>
    <xf numFmtId="0" fontId="6" fillId="14" borderId="28" xfId="0" applyFont="1" applyFill="1" applyBorder="1" applyAlignment="1" applyProtection="1">
      <alignment horizontal="center" vertical="center" wrapText="1" shrinkToFit="1"/>
    </xf>
    <xf numFmtId="0" fontId="6" fillId="14" borderId="1" xfId="0" applyFont="1" applyFill="1" applyBorder="1" applyAlignment="1" applyProtection="1">
      <alignment horizontal="center" vertical="center" wrapText="1" shrinkToFit="1"/>
    </xf>
    <xf numFmtId="0" fontId="6" fillId="14" borderId="0" xfId="0" applyFont="1" applyFill="1" applyBorder="1" applyAlignment="1" applyProtection="1">
      <alignment horizontal="center" vertical="center" wrapText="1" shrinkToFit="1"/>
    </xf>
    <xf numFmtId="0" fontId="6" fillId="14" borderId="2" xfId="0" applyFont="1" applyFill="1" applyBorder="1" applyAlignment="1" applyProtection="1">
      <alignment horizontal="center" vertical="center" wrapText="1" shrinkToFit="1"/>
    </xf>
    <xf numFmtId="0" fontId="2" fillId="8" borderId="26"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6" fillId="14" borderId="71" xfId="0" applyFont="1" applyFill="1" applyBorder="1" applyAlignment="1" applyProtection="1">
      <alignment horizontal="center" vertical="center" wrapText="1" shrinkToFit="1"/>
    </xf>
    <xf numFmtId="0" fontId="6" fillId="14" borderId="21" xfId="0" applyFont="1" applyFill="1" applyBorder="1" applyAlignment="1" applyProtection="1">
      <alignment horizontal="center" vertical="center" wrapText="1" shrinkToFit="1"/>
    </xf>
    <xf numFmtId="0" fontId="6" fillId="14" borderId="68" xfId="0" applyFont="1" applyFill="1" applyBorder="1" applyAlignment="1" applyProtection="1">
      <alignment horizontal="center" vertical="center" wrapText="1" shrinkToFit="1"/>
    </xf>
    <xf numFmtId="0" fontId="6" fillId="14" borderId="72" xfId="0" applyFont="1" applyFill="1" applyBorder="1" applyAlignment="1" applyProtection="1">
      <alignment horizontal="center" vertical="center" wrapText="1" shrinkToFit="1"/>
    </xf>
    <xf numFmtId="0" fontId="6" fillId="14" borderId="69" xfId="0" applyFont="1" applyFill="1" applyBorder="1" applyAlignment="1" applyProtection="1">
      <alignment horizontal="center" vertical="center" wrapText="1" shrinkToFit="1"/>
    </xf>
    <xf numFmtId="0" fontId="15" fillId="14" borderId="31" xfId="5" applyFont="1" applyFill="1" applyBorder="1" applyAlignment="1" applyProtection="1">
      <alignment horizontal="center" vertical="center"/>
    </xf>
    <xf numFmtId="0" fontId="15" fillId="14" borderId="32" xfId="5" applyFont="1" applyFill="1" applyBorder="1" applyAlignment="1" applyProtection="1">
      <alignment horizontal="center" vertical="center"/>
    </xf>
    <xf numFmtId="0" fontId="15" fillId="14" borderId="1" xfId="5" applyFont="1" applyFill="1" applyBorder="1" applyAlignment="1" applyProtection="1">
      <alignment horizontal="center" vertical="center"/>
    </xf>
    <xf numFmtId="0" fontId="15" fillId="14" borderId="0" xfId="5" applyFont="1" applyFill="1" applyBorder="1" applyAlignment="1" applyProtection="1">
      <alignment horizontal="center" vertical="center"/>
    </xf>
    <xf numFmtId="0" fontId="15" fillId="14" borderId="90" xfId="5" applyFont="1" applyFill="1" applyBorder="1" applyAlignment="1" applyProtection="1">
      <alignment horizontal="center" vertical="center"/>
    </xf>
    <xf numFmtId="0" fontId="40" fillId="15" borderId="31" xfId="0" applyFont="1" applyFill="1" applyBorder="1" applyAlignment="1" applyProtection="1">
      <alignment horizontal="center" vertical="center" wrapText="1" shrinkToFit="1"/>
    </xf>
    <xf numFmtId="0" fontId="40" fillId="15" borderId="32" xfId="0" applyFont="1" applyFill="1" applyBorder="1" applyAlignment="1" applyProtection="1">
      <alignment horizontal="center" vertical="center" wrapText="1" shrinkToFit="1"/>
    </xf>
    <xf numFmtId="0" fontId="40" fillId="15" borderId="28" xfId="0" applyFont="1" applyFill="1" applyBorder="1" applyAlignment="1" applyProtection="1">
      <alignment horizontal="center" vertical="center" wrapText="1" shrinkToFit="1"/>
    </xf>
    <xf numFmtId="0" fontId="40" fillId="15" borderId="1" xfId="0" applyFont="1" applyFill="1" applyBorder="1" applyAlignment="1" applyProtection="1">
      <alignment horizontal="center" vertical="center" wrapText="1" shrinkToFit="1"/>
    </xf>
    <xf numFmtId="0" fontId="40" fillId="15" borderId="0" xfId="0" applyFont="1" applyFill="1" applyBorder="1" applyAlignment="1" applyProtection="1">
      <alignment horizontal="center" vertical="center" wrapText="1" shrinkToFit="1"/>
    </xf>
    <xf numFmtId="0" fontId="40" fillId="15" borderId="2" xfId="0" applyFont="1" applyFill="1" applyBorder="1" applyAlignment="1" applyProtection="1">
      <alignment horizontal="center" vertical="center" wrapText="1" shrinkToFit="1"/>
    </xf>
    <xf numFmtId="0" fontId="2" fillId="2" borderId="0" xfId="0" applyFont="1" applyFill="1" applyBorder="1"/>
    <xf numFmtId="0" fontId="4" fillId="15" borderId="71" xfId="0" applyFont="1" applyFill="1" applyBorder="1" applyAlignment="1" applyProtection="1">
      <alignment horizontal="center" vertical="center" wrapText="1" shrinkToFit="1"/>
    </xf>
    <xf numFmtId="0" fontId="4" fillId="15" borderId="21" xfId="0" applyFont="1" applyFill="1" applyBorder="1" applyAlignment="1" applyProtection="1">
      <alignment horizontal="center" vertical="center" wrapText="1" shrinkToFit="1"/>
    </xf>
    <xf numFmtId="0" fontId="4" fillId="15" borderId="68" xfId="0" applyFont="1" applyFill="1" applyBorder="1" applyAlignment="1" applyProtection="1">
      <alignment horizontal="center" vertical="center" wrapText="1" shrinkToFit="1"/>
    </xf>
    <xf numFmtId="0" fontId="4" fillId="15" borderId="72" xfId="0" applyFont="1" applyFill="1" applyBorder="1" applyAlignment="1" applyProtection="1">
      <alignment horizontal="center" vertical="center" wrapText="1" shrinkToFit="1"/>
    </xf>
    <xf numFmtId="0" fontId="4" fillId="15" borderId="0" xfId="0" applyFont="1" applyFill="1" applyBorder="1" applyAlignment="1" applyProtection="1">
      <alignment horizontal="center" vertical="center" wrapText="1" shrinkToFit="1"/>
    </xf>
    <xf numFmtId="0" fontId="4" fillId="15" borderId="69" xfId="0" applyFont="1" applyFill="1" applyBorder="1" applyAlignment="1" applyProtection="1">
      <alignment horizontal="center" vertical="center" wrapText="1" shrinkToFit="1"/>
    </xf>
    <xf numFmtId="0" fontId="41" fillId="15" borderId="31" xfId="5" applyFont="1" applyFill="1" applyBorder="1" applyAlignment="1" applyProtection="1">
      <alignment horizontal="center" vertical="center"/>
    </xf>
    <xf numFmtId="0" fontId="41" fillId="15" borderId="32" xfId="5" applyFont="1" applyFill="1" applyBorder="1" applyAlignment="1" applyProtection="1">
      <alignment horizontal="center" vertical="center"/>
    </xf>
    <xf numFmtId="0" fontId="41" fillId="15" borderId="1" xfId="5" applyFont="1" applyFill="1" applyBorder="1" applyAlignment="1" applyProtection="1">
      <alignment horizontal="center" vertical="center"/>
    </xf>
    <xf numFmtId="0" fontId="41" fillId="15" borderId="0" xfId="5" applyFont="1" applyFill="1" applyBorder="1" applyAlignment="1" applyProtection="1">
      <alignment horizontal="center" vertical="center"/>
    </xf>
    <xf numFmtId="0" fontId="41" fillId="15" borderId="90" xfId="5" applyFont="1" applyFill="1" applyBorder="1" applyAlignment="1" applyProtection="1">
      <alignment horizontal="center" vertical="center"/>
    </xf>
    <xf numFmtId="0" fontId="2" fillId="8" borderId="0" xfId="5" applyFont="1" applyFill="1" applyBorder="1" applyAlignment="1" applyProtection="1">
      <alignment wrapText="1"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2" fillId="8" borderId="0" xfId="5" applyFill="1" applyBorder="1" applyAlignment="1" applyProtection="1">
      <alignment wrapText="1" shrinkToFit="1"/>
    </xf>
    <xf numFmtId="0" fontId="2" fillId="2" borderId="71"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72"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73"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15" fillId="2" borderId="0" xfId="5" applyFont="1" applyFill="1" applyBorder="1" applyAlignment="1" applyProtection="1">
      <alignment horizontal="left" shrinkToFit="1"/>
    </xf>
    <xf numFmtId="0" fontId="2" fillId="2" borderId="0" xfId="5" applyFont="1" applyFill="1" applyBorder="1" applyAlignment="1" applyProtection="1">
      <alignment horizontal="left" wrapText="1" shrinkToFit="1"/>
    </xf>
    <xf numFmtId="0" fontId="2" fillId="4" borderId="61" xfId="5" applyNumberFormat="1" applyFont="1" applyFill="1" applyBorder="1" applyAlignment="1" applyProtection="1">
      <alignment vertical="center" shrinkToFit="1"/>
      <protection locked="0"/>
    </xf>
    <xf numFmtId="0" fontId="2" fillId="4" borderId="62" xfId="5" applyNumberFormat="1" applyFont="1" applyFill="1" applyBorder="1" applyAlignment="1" applyProtection="1">
      <alignment vertical="center" shrinkToFit="1"/>
      <protection locked="0"/>
    </xf>
    <xf numFmtId="0" fontId="2" fillId="4" borderId="63" xfId="5" applyNumberFormat="1" applyFont="1" applyFill="1" applyBorder="1" applyAlignment="1" applyProtection="1">
      <alignment vertical="center" shrinkToFit="1"/>
      <protection locked="0"/>
    </xf>
    <xf numFmtId="0" fontId="15" fillId="8" borderId="6" xfId="5" applyFont="1" applyFill="1" applyBorder="1" applyAlignment="1" applyProtection="1">
      <alignment horizontal="left" vertical="top" wrapText="1"/>
    </xf>
    <xf numFmtId="44" fontId="15" fillId="8" borderId="6" xfId="5" applyNumberFormat="1" applyFont="1" applyFill="1" applyBorder="1" applyAlignment="1" applyProtection="1">
      <alignment horizontal="right" vertical="top" wrapText="1"/>
      <protection locked="0"/>
    </xf>
    <xf numFmtId="44" fontId="15" fillId="8" borderId="30" xfId="5" applyNumberFormat="1" applyFont="1" applyFill="1" applyBorder="1" applyAlignment="1" applyProtection="1">
      <alignment horizontal="right" vertical="top" wrapText="1"/>
      <protection locked="0"/>
    </xf>
    <xf numFmtId="0" fontId="2" fillId="11" borderId="6" xfId="5" applyFont="1" applyFill="1" applyBorder="1" applyAlignment="1" applyProtection="1">
      <alignment horizontal="left" vertical="center" wrapText="1"/>
    </xf>
    <xf numFmtId="0" fontId="2" fillId="11" borderId="30" xfId="5" applyFont="1" applyFill="1" applyBorder="1" applyAlignment="1" applyProtection="1">
      <alignment horizontal="left" vertical="center" wrapText="1"/>
    </xf>
    <xf numFmtId="0" fontId="6" fillId="17" borderId="31" xfId="5" applyFont="1" applyFill="1" applyBorder="1" applyAlignment="1" applyProtection="1">
      <alignment horizontal="center" vertical="center" wrapText="1" shrinkToFit="1"/>
    </xf>
    <xf numFmtId="0" fontId="6" fillId="17" borderId="32" xfId="5" applyFont="1" applyFill="1" applyBorder="1" applyAlignment="1" applyProtection="1">
      <alignment horizontal="center" vertical="center" wrapText="1" shrinkToFit="1"/>
    </xf>
    <xf numFmtId="0" fontId="6" fillId="17" borderId="28" xfId="5" applyFont="1" applyFill="1" applyBorder="1" applyAlignment="1" applyProtection="1">
      <alignment horizontal="center" vertical="center" wrapText="1" shrinkToFit="1"/>
    </xf>
    <xf numFmtId="0" fontId="6" fillId="17" borderId="1" xfId="5" applyFont="1" applyFill="1" applyBorder="1" applyAlignment="1" applyProtection="1">
      <alignment horizontal="center" vertical="center" wrapText="1" shrinkToFit="1"/>
    </xf>
    <xf numFmtId="0" fontId="6" fillId="17" borderId="0" xfId="5" applyFont="1" applyFill="1" applyBorder="1" applyAlignment="1" applyProtection="1">
      <alignment horizontal="center" vertical="center" wrapText="1" shrinkToFit="1"/>
    </xf>
    <xf numFmtId="0" fontId="6" fillId="17" borderId="2" xfId="5" applyFont="1" applyFill="1" applyBorder="1" applyAlignment="1" applyProtection="1">
      <alignment horizontal="center" vertical="center" wrapText="1" shrinkToFit="1"/>
    </xf>
    <xf numFmtId="0" fontId="2" fillId="9" borderId="71" xfId="5" applyFont="1" applyFill="1" applyBorder="1" applyAlignment="1" applyProtection="1">
      <alignment horizontal="center" vertical="center" wrapText="1" shrinkToFit="1"/>
    </xf>
    <xf numFmtId="0" fontId="2" fillId="9" borderId="21" xfId="5" applyFont="1" applyFill="1" applyBorder="1" applyAlignment="1" applyProtection="1">
      <alignment horizontal="center" vertical="center" wrapText="1" shrinkToFit="1"/>
    </xf>
    <xf numFmtId="0" fontId="2" fillId="9" borderId="68" xfId="5" applyFont="1" applyFill="1" applyBorder="1" applyAlignment="1" applyProtection="1">
      <alignment horizontal="center" vertical="center" wrapText="1" shrinkToFit="1"/>
    </xf>
    <xf numFmtId="0" fontId="2" fillId="9" borderId="73" xfId="5" applyFont="1" applyFill="1" applyBorder="1" applyAlignment="1" applyProtection="1">
      <alignment horizontal="center" vertical="center" wrapText="1" shrinkToFit="1"/>
    </xf>
    <xf numFmtId="0" fontId="2" fillId="9" borderId="23" xfId="5" applyFont="1" applyFill="1" applyBorder="1" applyAlignment="1" applyProtection="1">
      <alignment horizontal="center" vertical="center" wrapText="1" shrinkToFit="1"/>
    </xf>
    <xf numFmtId="0" fontId="2" fillId="9" borderId="48" xfId="5" applyFont="1" applyFill="1" applyBorder="1" applyAlignment="1" applyProtection="1">
      <alignment horizontal="center" vertical="center" wrapText="1" shrinkToFit="1"/>
    </xf>
    <xf numFmtId="0" fontId="6" fillId="8" borderId="38" xfId="0" applyFont="1" applyFill="1" applyBorder="1" applyAlignment="1">
      <alignment horizontal="center" vertical="center" wrapText="1" shrinkToFit="1"/>
    </xf>
    <xf numFmtId="0" fontId="6" fillId="8" borderId="39" xfId="0" applyFont="1" applyFill="1" applyBorder="1" applyAlignment="1">
      <alignment horizontal="center" vertical="center" wrapText="1" shrinkToFit="1"/>
    </xf>
    <xf numFmtId="0" fontId="6" fillId="8" borderId="40" xfId="0" applyFont="1" applyFill="1" applyBorder="1" applyAlignment="1">
      <alignment horizontal="center" vertical="center" wrapText="1" shrinkToFit="1"/>
    </xf>
    <xf numFmtId="0" fontId="6" fillId="8" borderId="17" xfId="0" applyFont="1" applyFill="1" applyBorder="1" applyAlignment="1">
      <alignment horizontal="center" vertical="center" wrapText="1" shrinkToFit="1"/>
    </xf>
    <xf numFmtId="0" fontId="6" fillId="8" borderId="6" xfId="0" applyFont="1" applyFill="1" applyBorder="1" applyAlignment="1">
      <alignment horizontal="center" vertical="center" wrapText="1" shrinkToFit="1"/>
    </xf>
    <xf numFmtId="0" fontId="6" fillId="8" borderId="30"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18" borderId="6"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68"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69"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8"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8" borderId="50" xfId="0" applyFont="1" applyFill="1" applyBorder="1" applyAlignment="1">
      <alignment horizontal="center" vertical="center" wrapText="1" shrinkToFit="1"/>
    </xf>
    <xf numFmtId="0" fontId="15" fillId="18" borderId="70" xfId="0" applyFont="1" applyFill="1" applyBorder="1" applyAlignment="1">
      <alignment horizontal="center" vertical="center" wrapText="1" shrinkToFit="1"/>
    </xf>
    <xf numFmtId="0" fontId="15" fillId="18" borderId="36" xfId="0" applyFont="1" applyFill="1" applyBorder="1" applyAlignment="1">
      <alignment horizontal="center" vertical="center" wrapText="1" shrinkToFit="1"/>
    </xf>
    <xf numFmtId="0" fontId="15" fillId="18" borderId="6" xfId="0" applyFont="1" applyFill="1" applyBorder="1" applyAlignment="1">
      <alignment horizontal="center" vertical="center" wrapText="1" shrinkToFit="1"/>
    </xf>
    <xf numFmtId="0" fontId="15" fillId="18" borderId="30" xfId="0" applyFont="1" applyFill="1" applyBorder="1" applyAlignment="1">
      <alignment horizontal="center" vertical="center" wrapText="1" shrinkToFit="1"/>
    </xf>
    <xf numFmtId="0" fontId="15" fillId="3" borderId="17" xfId="0" applyFont="1" applyFill="1" applyBorder="1" applyAlignment="1">
      <alignment horizontal="center" vertical="center" textRotation="90" wrapText="1" shrinkToFit="1"/>
    </xf>
    <xf numFmtId="0" fontId="15" fillId="3" borderId="41" xfId="0" applyFont="1" applyFill="1" applyBorder="1" applyAlignment="1">
      <alignment horizontal="center" vertical="center" textRotation="90" wrapText="1" shrinkToFit="1"/>
    </xf>
    <xf numFmtId="0" fontId="15" fillId="18" borderId="71" xfId="0" applyFont="1" applyFill="1" applyBorder="1" applyAlignment="1">
      <alignment horizontal="center" vertical="center" wrapText="1" shrinkToFit="1"/>
    </xf>
    <xf numFmtId="0" fontId="15" fillId="18" borderId="68" xfId="0" applyFont="1" applyFill="1" applyBorder="1" applyAlignment="1">
      <alignment horizontal="center" vertical="center" wrapText="1" shrinkToFit="1"/>
    </xf>
    <xf numFmtId="0" fontId="15" fillId="18" borderId="72" xfId="0" applyFont="1" applyFill="1" applyBorder="1" applyAlignment="1">
      <alignment horizontal="center" vertical="center" wrapText="1" shrinkToFit="1"/>
    </xf>
    <xf numFmtId="0" fontId="15" fillId="18" borderId="69" xfId="0" applyFont="1" applyFill="1" applyBorder="1" applyAlignment="1">
      <alignment horizontal="center" vertical="center" wrapText="1" shrinkToFit="1"/>
    </xf>
    <xf numFmtId="0" fontId="15" fillId="18" borderId="73" xfId="0" applyFont="1" applyFill="1" applyBorder="1" applyAlignment="1">
      <alignment horizontal="center" vertical="center" wrapText="1" shrinkToFit="1"/>
    </xf>
    <xf numFmtId="0" fontId="15" fillId="18" borderId="48" xfId="0" applyFont="1" applyFill="1" applyBorder="1" applyAlignment="1">
      <alignment horizontal="center" vertical="center" wrapText="1" shrinkToFit="1"/>
    </xf>
    <xf numFmtId="44" fontId="2" fillId="0" borderId="50" xfId="1" applyFont="1" applyFill="1" applyBorder="1" applyAlignment="1">
      <alignment horizontal="left" vertical="center" wrapText="1" shrinkToFit="1"/>
    </xf>
    <xf numFmtId="44" fontId="2" fillId="0" borderId="70" xfId="1" applyFont="1" applyFill="1" applyBorder="1" applyAlignment="1">
      <alignment horizontal="left" vertical="center" wrapText="1" shrinkToFit="1"/>
    </xf>
    <xf numFmtId="44" fontId="2" fillId="0" borderId="36" xfId="1" applyFont="1" applyFill="1" applyBorder="1" applyAlignment="1">
      <alignment horizontal="left" vertical="center" wrapText="1" shrinkToFit="1"/>
    </xf>
    <xf numFmtId="44" fontId="2" fillId="0" borderId="6" xfId="1" applyFont="1" applyFill="1" applyBorder="1" applyAlignment="1">
      <alignment vertical="center" wrapText="1" shrinkToFit="1"/>
    </xf>
    <xf numFmtId="44" fontId="2" fillId="0" borderId="50" xfId="1" applyFont="1" applyFill="1" applyBorder="1" applyAlignment="1">
      <alignment vertical="center" wrapText="1" shrinkToFit="1"/>
    </xf>
    <xf numFmtId="44" fontId="2" fillId="0" borderId="70" xfId="1" applyFont="1" applyFill="1" applyBorder="1" applyAlignment="1">
      <alignment vertical="center" wrapText="1" shrinkToFit="1"/>
    </xf>
    <xf numFmtId="44" fontId="2" fillId="0" borderId="36" xfId="1" applyFont="1" applyFill="1" applyBorder="1" applyAlignment="1">
      <alignment vertical="center" wrapText="1" shrinkToFit="1"/>
    </xf>
    <xf numFmtId="44" fontId="2" fillId="0" borderId="30" xfId="1" applyFont="1" applyFill="1" applyBorder="1" applyAlignment="1">
      <alignment vertical="center" wrapText="1" shrinkToFit="1"/>
    </xf>
    <xf numFmtId="0" fontId="15" fillId="18" borderId="94" xfId="0" applyFont="1" applyFill="1" applyBorder="1" applyAlignment="1">
      <alignment horizontal="center" vertical="center" wrapText="1" shrinkToFit="1"/>
    </xf>
    <xf numFmtId="0" fontId="15" fillId="18" borderId="95" xfId="0" applyFont="1" applyFill="1" applyBorder="1" applyAlignment="1">
      <alignment horizontal="center" vertical="center" wrapText="1" shrinkToFit="1"/>
    </xf>
    <xf numFmtId="44" fontId="2" fillId="0" borderId="57" xfId="1" applyFont="1" applyFill="1" applyBorder="1" applyAlignment="1">
      <alignment horizontal="left" vertical="center" wrapText="1" shrinkToFit="1"/>
    </xf>
    <xf numFmtId="44" fontId="2" fillId="0" borderId="6"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43" xfId="1" applyFont="1" applyFill="1" applyBorder="1" applyAlignment="1">
      <alignment horizontal="left" vertical="center" wrapText="1"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2" borderId="6" xfId="5" applyFont="1" applyFill="1" applyBorder="1" applyAlignment="1" applyProtection="1">
      <alignment shrinkToFit="1"/>
    </xf>
    <xf numFmtId="0" fontId="2" fillId="4" borderId="6" xfId="5" applyFont="1" applyFill="1" applyBorder="1" applyAlignment="1" applyProtection="1">
      <alignment vertical="center" shrinkToFit="1"/>
    </xf>
    <xf numFmtId="0" fontId="2" fillId="4" borderId="6"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71"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68" xfId="5" applyFont="1" applyFill="1" applyBorder="1" applyAlignment="1" applyProtection="1">
      <alignment horizontal="center" vertical="center" wrapText="1"/>
    </xf>
    <xf numFmtId="0" fontId="21" fillId="4" borderId="7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69" xfId="5" applyFont="1" applyFill="1" applyBorder="1" applyAlignment="1" applyProtection="1">
      <alignment horizontal="center" vertical="center" wrapText="1"/>
    </xf>
    <xf numFmtId="0" fontId="21" fillId="4" borderId="73"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8" xfId="5" applyFont="1" applyFill="1" applyBorder="1" applyAlignment="1" applyProtection="1">
      <alignment horizontal="center" vertical="center" wrapText="1"/>
    </xf>
    <xf numFmtId="0" fontId="34" fillId="5" borderId="31" xfId="5" applyFont="1" applyFill="1" applyBorder="1" applyAlignment="1" applyProtection="1">
      <alignment horizontal="center" vertical="center" wrapText="1"/>
    </xf>
    <xf numFmtId="0" fontId="34" fillId="5" borderId="32" xfId="5" applyFont="1" applyFill="1" applyBorder="1" applyAlignment="1" applyProtection="1">
      <alignment horizontal="center" vertical="center" wrapText="1"/>
    </xf>
    <xf numFmtId="0" fontId="11" fillId="2" borderId="85"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86"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85"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98" xfId="5" applyFont="1" applyFill="1" applyBorder="1" applyAlignment="1" applyProtection="1">
      <alignment horizontal="center" vertical="center" shrinkToFit="1"/>
    </xf>
    <xf numFmtId="0" fontId="36" fillId="5" borderId="99" xfId="5" applyFont="1" applyFill="1" applyBorder="1" applyAlignment="1" applyProtection="1">
      <alignment horizontal="center" vertical="center"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18</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17</xdr:row>
      <xdr:rowOff>238125</xdr:rowOff>
    </xdr:from>
    <xdr:to>
      <xdr:col>6</xdr:col>
      <xdr:colOff>1019175</xdr:colOff>
      <xdr:row>19</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23</xdr:row>
      <xdr:rowOff>152400</xdr:rowOff>
    </xdr:from>
    <xdr:to>
      <xdr:col>9</xdr:col>
      <xdr:colOff>685800</xdr:colOff>
      <xdr:row>26</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33</xdr:row>
      <xdr:rowOff>0</xdr:rowOff>
    </xdr:from>
    <xdr:to>
      <xdr:col>9</xdr:col>
      <xdr:colOff>685800</xdr:colOff>
      <xdr:row>35</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23</xdr:row>
      <xdr:rowOff>285750</xdr:rowOff>
    </xdr:from>
    <xdr:to>
      <xdr:col>7</xdr:col>
      <xdr:colOff>0</xdr:colOff>
      <xdr:row>25</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26</xdr:row>
      <xdr:rowOff>19050</xdr:rowOff>
    </xdr:from>
    <xdr:to>
      <xdr:col>7</xdr:col>
      <xdr:colOff>9525</xdr:colOff>
      <xdr:row>27</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32</xdr:row>
      <xdr:rowOff>285750</xdr:rowOff>
    </xdr:from>
    <xdr:to>
      <xdr:col>6</xdr:col>
      <xdr:colOff>1028700</xdr:colOff>
      <xdr:row>34</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35</xdr:row>
      <xdr:rowOff>0</xdr:rowOff>
    </xdr:from>
    <xdr:to>
      <xdr:col>6</xdr:col>
      <xdr:colOff>1038225</xdr:colOff>
      <xdr:row>35</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4</xdr:col>
      <xdr:colOff>942975</xdr:colOff>
      <xdr:row>2</xdr:row>
      <xdr:rowOff>38100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942975</xdr:colOff>
      <xdr:row>3</xdr:row>
      <xdr:rowOff>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763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se.dc.gov/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sse.dc.gov/TAL/School%20Improvement/1003(a).Received.Applications/Applications/Capital%20City%20PCS/1003(a)_FFY2009.Application.CapitalCity.PCS_03-05-10_rev.03-17-10.x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se.dc.gov/TAL/Consolidated%20Application/FFY%202010%20Consolidated%20Apps/FFY.2010.Phase.II.Consolidated.Application_06-25-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8"/>
  <sheetViews>
    <sheetView zoomScaleNormal="100" workbookViewId="0">
      <selection activeCell="N5" sqref="N5"/>
    </sheetView>
  </sheetViews>
  <sheetFormatPr defaultRowHeight="12.75" x14ac:dyDescent="0.2"/>
  <cols>
    <col min="1" max="10" width="15.7109375" style="2" customWidth="1"/>
    <col min="11" max="51" width="4.7109375" style="2" customWidth="1"/>
    <col min="52" max="16384" width="9.140625" style="2"/>
  </cols>
  <sheetData>
    <row r="1" spans="1:10" ht="66.75" customHeight="1" x14ac:dyDescent="0.2">
      <c r="A1" s="186"/>
      <c r="B1" s="186"/>
      <c r="C1" s="186"/>
      <c r="D1" s="186"/>
      <c r="E1" s="186"/>
      <c r="F1" s="186"/>
      <c r="G1" s="186"/>
      <c r="H1" s="186"/>
      <c r="I1" s="186"/>
      <c r="J1" s="186"/>
    </row>
    <row r="2" spans="1:10" ht="15" customHeight="1" thickBot="1" x14ac:dyDescent="0.25">
      <c r="A2" s="187"/>
      <c r="B2" s="187"/>
      <c r="C2" s="187"/>
      <c r="D2" s="187"/>
      <c r="E2" s="187"/>
      <c r="F2" s="187"/>
      <c r="G2" s="187"/>
      <c r="H2" s="187"/>
      <c r="I2" s="187"/>
      <c r="J2" s="187"/>
    </row>
    <row r="3" spans="1:10" ht="15" customHeight="1" thickTop="1" x14ac:dyDescent="0.2">
      <c r="A3" s="180" t="s">
        <v>541</v>
      </c>
      <c r="B3" s="181"/>
      <c r="C3" s="181"/>
      <c r="D3" s="181"/>
      <c r="E3" s="181"/>
      <c r="F3" s="181"/>
      <c r="G3" s="181"/>
      <c r="H3" s="181"/>
      <c r="I3" s="181"/>
      <c r="J3" s="182"/>
    </row>
    <row r="4" spans="1:10" ht="15" customHeight="1" x14ac:dyDescent="0.2">
      <c r="A4" s="183" t="s">
        <v>3</v>
      </c>
      <c r="B4" s="184"/>
      <c r="C4" s="184"/>
      <c r="D4" s="184"/>
      <c r="E4" s="184"/>
      <c r="F4" s="184"/>
      <c r="G4" s="184"/>
      <c r="H4" s="184"/>
      <c r="I4" s="184"/>
      <c r="J4" s="185"/>
    </row>
    <row r="5" spans="1:10" ht="15" customHeight="1" x14ac:dyDescent="0.2">
      <c r="A5" s="183" t="s">
        <v>4</v>
      </c>
      <c r="B5" s="184"/>
      <c r="C5" s="184"/>
      <c r="D5" s="184"/>
      <c r="E5" s="184"/>
      <c r="F5" s="184"/>
      <c r="G5" s="184"/>
      <c r="H5" s="184"/>
      <c r="I5" s="184"/>
      <c r="J5" s="185"/>
    </row>
    <row r="6" spans="1:10" ht="15" customHeight="1" x14ac:dyDescent="0.2">
      <c r="A6" s="183" t="s">
        <v>5</v>
      </c>
      <c r="B6" s="184"/>
      <c r="C6" s="184"/>
      <c r="D6" s="184"/>
      <c r="E6" s="184"/>
      <c r="F6" s="184"/>
      <c r="G6" s="184"/>
      <c r="H6" s="184"/>
      <c r="I6" s="184"/>
      <c r="J6" s="185"/>
    </row>
    <row r="7" spans="1:10" ht="15" customHeight="1" x14ac:dyDescent="0.2">
      <c r="A7" s="183"/>
      <c r="B7" s="184"/>
      <c r="C7" s="184"/>
      <c r="D7" s="184"/>
      <c r="E7" s="184"/>
      <c r="F7" s="184"/>
      <c r="G7" s="184"/>
      <c r="H7" s="184"/>
      <c r="I7" s="184"/>
      <c r="J7" s="185"/>
    </row>
    <row r="8" spans="1:10" ht="15" customHeight="1" x14ac:dyDescent="0.2">
      <c r="A8" s="183" t="s">
        <v>25</v>
      </c>
      <c r="B8" s="184"/>
      <c r="C8" s="184"/>
      <c r="D8" s="184"/>
      <c r="E8" s="184"/>
      <c r="F8" s="184"/>
      <c r="G8" s="184"/>
      <c r="H8" s="184"/>
      <c r="I8" s="184"/>
      <c r="J8" s="185"/>
    </row>
    <row r="9" spans="1:10" ht="15" customHeight="1" x14ac:dyDescent="0.2">
      <c r="A9" s="3"/>
      <c r="B9" s="4"/>
      <c r="C9" s="4"/>
      <c r="D9" s="4"/>
      <c r="E9" s="4"/>
      <c r="F9" s="4"/>
      <c r="G9" s="4"/>
      <c r="H9" s="4"/>
      <c r="I9" s="4"/>
      <c r="J9" s="5"/>
    </row>
    <row r="10" spans="1:10" ht="15" customHeight="1" x14ac:dyDescent="0.2">
      <c r="A10" s="20"/>
      <c r="B10" s="6"/>
      <c r="C10" s="192" t="s">
        <v>528</v>
      </c>
      <c r="D10" s="192"/>
      <c r="E10" s="192"/>
      <c r="F10" s="192"/>
      <c r="G10" s="192"/>
      <c r="H10" s="192"/>
      <c r="I10" s="6"/>
      <c r="J10" s="7"/>
    </row>
    <row r="11" spans="1:10" ht="15" customHeight="1" x14ac:dyDescent="0.2">
      <c r="A11" s="20"/>
      <c r="B11" s="6"/>
      <c r="C11" s="192"/>
      <c r="D11" s="192"/>
      <c r="E11" s="192"/>
      <c r="F11" s="192"/>
      <c r="G11" s="192"/>
      <c r="H11" s="192"/>
      <c r="I11" s="6"/>
      <c r="J11" s="7"/>
    </row>
    <row r="12" spans="1:10" s="21" customFormat="1" ht="21" customHeight="1" x14ac:dyDescent="0.2">
      <c r="A12" s="12"/>
      <c r="B12" s="6"/>
      <c r="C12" s="192"/>
      <c r="D12" s="192"/>
      <c r="E12" s="192"/>
      <c r="F12" s="192"/>
      <c r="G12" s="192"/>
      <c r="H12" s="192"/>
      <c r="I12" s="6"/>
      <c r="J12" s="7"/>
    </row>
    <row r="13" spans="1:10" s="21"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8"/>
      <c r="C15" s="14" t="s">
        <v>1</v>
      </c>
      <c r="D15" s="109"/>
      <c r="E15" s="109"/>
      <c r="F15" s="109"/>
      <c r="G15" s="15"/>
      <c r="H15" s="15"/>
      <c r="I15" s="15"/>
      <c r="J15" s="16"/>
    </row>
    <row r="16" spans="1:10" ht="24.95" customHeight="1" x14ac:dyDescent="0.25">
      <c r="A16" s="13"/>
      <c r="B16" s="110">
        <v>1</v>
      </c>
      <c r="C16" s="188" t="s">
        <v>2</v>
      </c>
      <c r="D16" s="188"/>
      <c r="E16" s="188"/>
      <c r="F16" s="188"/>
      <c r="G16" s="112"/>
      <c r="H16" s="15"/>
      <c r="I16" s="15"/>
      <c r="J16" s="16"/>
    </row>
    <row r="17" spans="1:10" ht="24.95" customHeight="1" x14ac:dyDescent="0.25">
      <c r="A17" s="13"/>
      <c r="B17" s="110">
        <v>2</v>
      </c>
      <c r="C17" s="189" t="s">
        <v>289</v>
      </c>
      <c r="D17" s="189"/>
      <c r="E17" s="189"/>
      <c r="F17" s="189"/>
      <c r="G17" s="112"/>
      <c r="H17" s="15"/>
      <c r="I17" s="15"/>
      <c r="J17" s="16"/>
    </row>
    <row r="18" spans="1:10" ht="24.95" customHeight="1" x14ac:dyDescent="0.25">
      <c r="A18" s="13"/>
      <c r="B18" s="110">
        <v>3</v>
      </c>
      <c r="C18" s="190" t="s">
        <v>290</v>
      </c>
      <c r="D18" s="190"/>
      <c r="E18" s="190"/>
      <c r="F18" s="190"/>
      <c r="G18" s="112"/>
      <c r="H18" s="15"/>
      <c r="I18" s="15"/>
      <c r="J18" s="16"/>
    </row>
    <row r="19" spans="1:10" ht="24.95" customHeight="1" x14ac:dyDescent="0.25">
      <c r="A19" s="13"/>
      <c r="B19" s="110">
        <v>4</v>
      </c>
      <c r="C19" s="191" t="s">
        <v>291</v>
      </c>
      <c r="D19" s="191"/>
      <c r="E19" s="191"/>
      <c r="F19" s="191"/>
      <c r="G19" s="112"/>
      <c r="H19" s="15"/>
      <c r="I19" s="15"/>
      <c r="J19" s="16"/>
    </row>
    <row r="20" spans="1:10" ht="24.95" customHeight="1" x14ac:dyDescent="0.25">
      <c r="A20" s="13"/>
      <c r="B20" s="110">
        <v>5</v>
      </c>
      <c r="C20" s="179" t="s">
        <v>293</v>
      </c>
      <c r="D20" s="179"/>
      <c r="E20" s="179"/>
      <c r="F20" s="179"/>
      <c r="G20" s="112"/>
      <c r="H20" s="15"/>
      <c r="I20" s="15"/>
      <c r="J20" s="16"/>
    </row>
    <row r="21" spans="1:10" ht="24.95" customHeight="1" x14ac:dyDescent="0.25">
      <c r="A21" s="13"/>
      <c r="B21" s="110">
        <v>6</v>
      </c>
      <c r="C21" s="179" t="s">
        <v>296</v>
      </c>
      <c r="D21" s="179"/>
      <c r="E21" s="179"/>
      <c r="F21" s="179"/>
      <c r="G21" s="112"/>
      <c r="H21" s="15"/>
      <c r="I21" s="15"/>
      <c r="J21" s="16"/>
    </row>
    <row r="22" spans="1:10" ht="24.95" customHeight="1" x14ac:dyDescent="0.25">
      <c r="A22" s="13"/>
      <c r="B22" s="110">
        <v>7</v>
      </c>
      <c r="C22" s="179" t="s">
        <v>292</v>
      </c>
      <c r="D22" s="179"/>
      <c r="E22" s="179"/>
      <c r="F22" s="179"/>
      <c r="G22" s="112"/>
      <c r="H22" s="15"/>
      <c r="I22" s="15"/>
      <c r="J22" s="16"/>
    </row>
    <row r="23" spans="1:10" ht="24.95" customHeight="1" x14ac:dyDescent="0.25">
      <c r="A23" s="13"/>
      <c r="B23" s="110">
        <v>8</v>
      </c>
      <c r="C23" s="193" t="s">
        <v>294</v>
      </c>
      <c r="D23" s="193"/>
      <c r="E23" s="193"/>
      <c r="F23" s="193"/>
      <c r="G23" s="112"/>
      <c r="H23" s="15"/>
      <c r="I23" s="15"/>
      <c r="J23" s="16"/>
    </row>
    <row r="24" spans="1:10" ht="24.95" customHeight="1" x14ac:dyDescent="0.25">
      <c r="A24" s="13"/>
      <c r="B24" s="110">
        <v>9</v>
      </c>
      <c r="C24" s="194" t="s">
        <v>295</v>
      </c>
      <c r="D24" s="194"/>
      <c r="E24" s="194"/>
      <c r="F24" s="194"/>
      <c r="G24" s="112"/>
      <c r="H24" s="15"/>
      <c r="I24" s="15"/>
      <c r="J24" s="16"/>
    </row>
    <row r="25" spans="1:10" ht="24.95" customHeight="1" x14ac:dyDescent="0.25">
      <c r="A25" s="13"/>
      <c r="B25" s="110">
        <v>10</v>
      </c>
      <c r="C25" s="193" t="s">
        <v>297</v>
      </c>
      <c r="D25" s="193"/>
      <c r="E25" s="193"/>
      <c r="F25" s="193"/>
      <c r="G25" s="112"/>
      <c r="H25" s="15"/>
      <c r="I25" s="15"/>
      <c r="J25" s="16"/>
    </row>
    <row r="26" spans="1:10" ht="24.95" customHeight="1" x14ac:dyDescent="0.25">
      <c r="A26" s="13"/>
      <c r="B26" s="110">
        <v>11</v>
      </c>
      <c r="C26" s="195" t="s">
        <v>298</v>
      </c>
      <c r="D26" s="195"/>
      <c r="E26" s="195"/>
      <c r="F26" s="195"/>
      <c r="G26" s="112"/>
      <c r="H26" s="15"/>
      <c r="I26" s="15"/>
      <c r="J26" s="16"/>
    </row>
    <row r="27" spans="1:10" ht="24.95" customHeight="1" x14ac:dyDescent="0.25">
      <c r="A27" s="13"/>
      <c r="B27" s="110">
        <v>12</v>
      </c>
      <c r="C27" s="195" t="s">
        <v>299</v>
      </c>
      <c r="D27" s="195"/>
      <c r="E27" s="195"/>
      <c r="F27" s="195"/>
      <c r="G27" s="112"/>
      <c r="H27" s="15"/>
      <c r="I27" s="15"/>
      <c r="J27" s="16"/>
    </row>
    <row r="28" spans="1:10" ht="24.95" customHeight="1" x14ac:dyDescent="0.25">
      <c r="A28" s="13"/>
      <c r="B28" s="110">
        <v>13</v>
      </c>
      <c r="C28" s="195" t="s">
        <v>300</v>
      </c>
      <c r="D28" s="195"/>
      <c r="E28" s="195"/>
      <c r="F28" s="195"/>
      <c r="G28" s="112"/>
      <c r="H28" s="15"/>
      <c r="I28" s="15"/>
      <c r="J28" s="16"/>
    </row>
    <row r="29" spans="1:10" ht="24.95" customHeight="1" x14ac:dyDescent="0.25">
      <c r="A29" s="13"/>
      <c r="B29" s="110">
        <v>14</v>
      </c>
      <c r="C29" s="195" t="s">
        <v>301</v>
      </c>
      <c r="D29" s="195"/>
      <c r="E29" s="195"/>
      <c r="F29" s="195"/>
      <c r="G29" s="112"/>
      <c r="H29" s="15"/>
      <c r="I29" s="15"/>
      <c r="J29" s="16"/>
    </row>
    <row r="30" spans="1:10" ht="24.95" customHeight="1" x14ac:dyDescent="0.25">
      <c r="A30" s="13"/>
      <c r="B30" s="110">
        <v>15</v>
      </c>
      <c r="C30" s="198" t="s">
        <v>302</v>
      </c>
      <c r="D30" s="198"/>
      <c r="E30" s="198"/>
      <c r="F30" s="198"/>
      <c r="G30" s="112"/>
      <c r="H30" s="15"/>
      <c r="I30" s="15"/>
      <c r="J30" s="16"/>
    </row>
    <row r="31" spans="1:10" ht="24.95" customHeight="1" x14ac:dyDescent="0.25">
      <c r="A31" s="13"/>
      <c r="B31" s="110">
        <v>16</v>
      </c>
      <c r="C31" s="199" t="s">
        <v>303</v>
      </c>
      <c r="D31" s="199"/>
      <c r="E31" s="199"/>
      <c r="F31" s="199"/>
      <c r="G31" s="112"/>
      <c r="H31" s="15"/>
      <c r="I31" s="15"/>
      <c r="J31" s="16"/>
    </row>
    <row r="32" spans="1:10" ht="24.95" customHeight="1" x14ac:dyDescent="0.25">
      <c r="A32" s="13"/>
      <c r="B32" s="110">
        <v>17</v>
      </c>
      <c r="C32" s="199" t="s">
        <v>304</v>
      </c>
      <c r="D32" s="199"/>
      <c r="E32" s="199"/>
      <c r="F32" s="199"/>
      <c r="G32" s="112"/>
      <c r="H32" s="15"/>
      <c r="I32" s="15"/>
      <c r="J32" s="16"/>
    </row>
    <row r="33" spans="1:10" ht="24.95" customHeight="1" x14ac:dyDescent="0.25">
      <c r="A33" s="13"/>
      <c r="B33" s="110">
        <v>18</v>
      </c>
      <c r="C33" s="199" t="s">
        <v>305</v>
      </c>
      <c r="D33" s="199"/>
      <c r="E33" s="199"/>
      <c r="F33" s="199"/>
      <c r="G33" s="112"/>
      <c r="H33" s="15"/>
      <c r="I33" s="15"/>
      <c r="J33" s="16"/>
    </row>
    <row r="34" spans="1:10" ht="24.95" customHeight="1" x14ac:dyDescent="0.25">
      <c r="A34" s="13"/>
      <c r="B34" s="110">
        <v>19</v>
      </c>
      <c r="C34" s="200" t="s">
        <v>306</v>
      </c>
      <c r="D34" s="200"/>
      <c r="E34" s="200"/>
      <c r="F34" s="200"/>
      <c r="G34" s="112"/>
      <c r="H34" s="15"/>
      <c r="I34" s="15"/>
      <c r="J34" s="16"/>
    </row>
    <row r="35" spans="1:10" ht="24.95" customHeight="1" x14ac:dyDescent="0.25">
      <c r="A35" s="13"/>
      <c r="B35" s="110">
        <v>20</v>
      </c>
      <c r="C35" s="196" t="s">
        <v>307</v>
      </c>
      <c r="D35" s="196"/>
      <c r="E35" s="196"/>
      <c r="F35" s="196"/>
      <c r="G35" s="112"/>
      <c r="H35" s="15"/>
      <c r="I35" s="15"/>
      <c r="J35" s="16"/>
    </row>
    <row r="36" spans="1:10" ht="24.95" customHeight="1" x14ac:dyDescent="0.25">
      <c r="A36" s="13"/>
      <c r="B36" s="110" t="s">
        <v>288</v>
      </c>
      <c r="C36" s="197" t="s">
        <v>288</v>
      </c>
      <c r="D36" s="197"/>
      <c r="E36" s="197"/>
      <c r="F36" s="197"/>
      <c r="G36" s="112"/>
      <c r="H36" s="15"/>
      <c r="I36" s="15"/>
      <c r="J36" s="16"/>
    </row>
    <row r="37" spans="1:10" ht="15" customHeight="1" thickBot="1" x14ac:dyDescent="0.25">
      <c r="A37" s="17"/>
      <c r="B37" s="111"/>
      <c r="C37" s="111"/>
      <c r="D37" s="111"/>
      <c r="E37" s="111"/>
      <c r="F37" s="111"/>
      <c r="G37" s="18"/>
      <c r="H37" s="18"/>
      <c r="I37" s="18"/>
      <c r="J37" s="19"/>
    </row>
    <row r="38" spans="1:10" ht="13.5" thickTop="1" x14ac:dyDescent="0.2"/>
  </sheetData>
  <mergeCells count="30">
    <mergeCell ref="C35:F35"/>
    <mergeCell ref="C36:F36"/>
    <mergeCell ref="C28:F28"/>
    <mergeCell ref="C29:F29"/>
    <mergeCell ref="C30:F30"/>
    <mergeCell ref="C31:F31"/>
    <mergeCell ref="C32:F32"/>
    <mergeCell ref="C33:F33"/>
    <mergeCell ref="C34:F34"/>
    <mergeCell ref="C23:F23"/>
    <mergeCell ref="C24:F24"/>
    <mergeCell ref="C25:F25"/>
    <mergeCell ref="C26:F26"/>
    <mergeCell ref="C27:F27"/>
    <mergeCell ref="C22:F22"/>
    <mergeCell ref="A3:J3"/>
    <mergeCell ref="A8:J8"/>
    <mergeCell ref="A1:J1"/>
    <mergeCell ref="A2:J2"/>
    <mergeCell ref="C20:F20"/>
    <mergeCell ref="C16:F16"/>
    <mergeCell ref="C17:F17"/>
    <mergeCell ref="C18:F18"/>
    <mergeCell ref="C19:F19"/>
    <mergeCell ref="A4:J4"/>
    <mergeCell ref="A5:J5"/>
    <mergeCell ref="A7:J7"/>
    <mergeCell ref="C10:H12"/>
    <mergeCell ref="A6:J6"/>
    <mergeCell ref="C21:F21"/>
  </mergeCells>
  <hyperlinks>
    <hyperlink ref="C16" location="'1'!A1" display="Cover Sheet"/>
    <hyperlink ref="C17" location="'2'!A1" display="ARRA Title I, Part A"/>
    <hyperlink ref="C19" location="'3'!A1" display="ARRA Title I, Part A Equitable Services"/>
    <hyperlink ref="C16:F16" location="'1'!A1" display="Applicant Information and Certification"/>
    <hyperlink ref="C17:F17" location="'2'!A1" display="Required and Optional Title I Set-Asides/Reservations"/>
    <hyperlink ref="C19:F19" location="'4'!A1" display="Title I, Part A Planning"/>
    <hyperlink ref="C20:F20" location="'5'!A1" display="Consolidated Schoolwide Program: Expenditure Summary"/>
    <hyperlink ref="C20" location="'5'!A1" display="ARRA IDEA 611 CEIS"/>
    <hyperlink ref="C21" location="'2'!A1" display="ARRA Title I, Part A"/>
    <hyperlink ref="C22" location="'3'!A1" display="ARRA Title I, Part A Equitable Services"/>
    <hyperlink ref="C23" location="'3'!A1" display="ARRA Title I, Part A Equitable Services"/>
    <hyperlink ref="C21:F21" location="'6'!A1" display="Consolidated Schoolwide Program: Expenditure Details"/>
    <hyperlink ref="C22:F22" location="'7'!A1" display="Consolidated Schoolwide Program: Budget"/>
    <hyperlink ref="C23:F23" location="'8'!A1" display="Title I, Part A (Unconsolidated): Expenditure Summary"/>
    <hyperlink ref="C25" location="'2'!A1" display="ARRA Title I, Part A"/>
    <hyperlink ref="C26" location="'3'!A1" display="ARRA Title I, Part A Equitable Services"/>
    <hyperlink ref="C27" location="'3'!A1" display="ARRA Title I, Part A Equitable Services"/>
    <hyperlink ref="C25:F25" location="'10'!A1" display="Title I, Part A (Unconsolidated): Budget"/>
    <hyperlink ref="C26:F26" location="'11'!A1" display="Title II, Part A (Unconsolidated): Planning"/>
    <hyperlink ref="C27:F27" location="'12'!A1" display="Title II, Part A (Unconsolidated): Expenditure Summary"/>
    <hyperlink ref="C36" location="'2'!A1" display="ARRA Title I, Part A"/>
    <hyperlink ref="C36:F36" location="Validation!A1" display="Validation"/>
    <hyperlink ref="C28" location="'3'!A1" display="ARRA Title I, Part A Equitable Services"/>
    <hyperlink ref="C29" location="'3'!A1" display="ARRA Title I, Part A Equitable Services"/>
    <hyperlink ref="C28:F28" location="'13'!A1" display="Title II, Part A (Unconsolidated): Expenditure Details"/>
    <hyperlink ref="C29:F29" location="'14'!A1" display="Title II, Part A (Unconsolidated): Budget"/>
    <hyperlink ref="C31" location="'2'!A1" display="ARRA Title I, Part A"/>
    <hyperlink ref="C32" location="'3'!A1" display="ARRA Title I, Part A Equitable Services"/>
    <hyperlink ref="C33" location="'3'!A1" display="ARRA Title I, Part A Equitable Services"/>
    <hyperlink ref="C31:F31" location="'16'!A1" display="Title III, Part A (Unconsolidated): Expenditure Summary"/>
    <hyperlink ref="C32:F32" location="'17'!A1" display="Title III, Part A (Unconsolidated): Expenditure Details"/>
    <hyperlink ref="C33:F33" location="'18'!A1" display="Title III, Part A (Unconsolidated): Budget"/>
    <hyperlink ref="C35" location="'2'!A1" display="ARRA Title I, Part A"/>
    <hyperlink ref="C35:F35" location="'20'!A1" display="Reference: Budget Definitions"/>
    <hyperlink ref="C34:F34" location="'19'!A1" display="Additional Assurances for DCPS Only"/>
    <hyperlink ref="C30:F30" location="'15'!A1" display="Title III, Part A (Unconsolidated): Planning"/>
    <hyperlink ref="C24:F24" location="'9'!A1" display="Title I, Part A (Unconsolidated): Expenditure Details"/>
    <hyperlink ref="C18:F18" location="'3'!A1" display="Consolidation of Funds in Schoolwide Program Pool"/>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46"/>
  <sheetViews>
    <sheetView topLeftCell="A133" zoomScaleNormal="100" workbookViewId="0">
      <selection activeCell="G154" sqref="G154"/>
    </sheetView>
  </sheetViews>
  <sheetFormatPr defaultRowHeight="12.75" x14ac:dyDescent="0.2"/>
  <cols>
    <col min="1" max="10" width="15.7109375" style="1" customWidth="1"/>
    <col min="11" max="11" width="20.5703125" style="1" customWidth="1"/>
    <col min="12" max="13" width="9.140625" style="1" hidden="1" customWidth="1"/>
    <col min="14" max="14" width="32" style="1" customWidth="1"/>
    <col min="15" max="16384" width="9.140625" style="1"/>
  </cols>
  <sheetData>
    <row r="1" spans="1:14" x14ac:dyDescent="0.2">
      <c r="A1" s="561" t="s">
        <v>194</v>
      </c>
      <c r="B1" s="562"/>
      <c r="C1" s="562"/>
      <c r="D1" s="562"/>
      <c r="E1" s="562"/>
      <c r="F1" s="562"/>
      <c r="G1" s="562"/>
      <c r="H1" s="562"/>
      <c r="I1" s="562"/>
      <c r="J1" s="562"/>
      <c r="K1" s="563"/>
    </row>
    <row r="2" spans="1:14" x14ac:dyDescent="0.2">
      <c r="A2" s="564"/>
      <c r="B2" s="548"/>
      <c r="C2" s="548"/>
      <c r="D2" s="548"/>
      <c r="E2" s="548"/>
      <c r="F2" s="548"/>
      <c r="G2" s="548"/>
      <c r="H2" s="548"/>
      <c r="I2" s="548"/>
      <c r="J2" s="548"/>
      <c r="K2" s="565"/>
    </row>
    <row r="3" spans="1:14" ht="12.75" customHeight="1" x14ac:dyDescent="0.2">
      <c r="A3" s="566" t="s">
        <v>534</v>
      </c>
      <c r="B3" s="299"/>
      <c r="C3" s="299"/>
      <c r="D3" s="299"/>
      <c r="E3" s="299"/>
      <c r="F3" s="299"/>
      <c r="G3" s="299"/>
      <c r="H3" s="299"/>
      <c r="I3" s="299"/>
      <c r="J3" s="299"/>
      <c r="K3" s="567"/>
    </row>
    <row r="4" spans="1:14" ht="12.75" customHeight="1" x14ac:dyDescent="0.2">
      <c r="A4" s="568"/>
      <c r="B4" s="302"/>
      <c r="C4" s="302"/>
      <c r="D4" s="302"/>
      <c r="E4" s="302"/>
      <c r="F4" s="302"/>
      <c r="G4" s="302"/>
      <c r="H4" s="302"/>
      <c r="I4" s="302"/>
      <c r="J4" s="302"/>
      <c r="K4" s="569"/>
    </row>
    <row r="5" spans="1:14" ht="12.75" customHeight="1" x14ac:dyDescent="0.2">
      <c r="A5" s="568"/>
      <c r="B5" s="302"/>
      <c r="C5" s="302"/>
      <c r="D5" s="302"/>
      <c r="E5" s="302"/>
      <c r="F5" s="302"/>
      <c r="G5" s="302"/>
      <c r="H5" s="302"/>
      <c r="I5" s="302"/>
      <c r="J5" s="302"/>
      <c r="K5" s="569"/>
    </row>
    <row r="6" spans="1:14" x14ac:dyDescent="0.2">
      <c r="A6" s="570"/>
      <c r="B6" s="305"/>
      <c r="C6" s="305"/>
      <c r="D6" s="305"/>
      <c r="E6" s="305"/>
      <c r="F6" s="305"/>
      <c r="G6" s="305"/>
      <c r="H6" s="305"/>
      <c r="I6" s="305"/>
      <c r="J6" s="305"/>
      <c r="K6" s="571"/>
    </row>
    <row r="7" spans="1:14" ht="18" customHeight="1" x14ac:dyDescent="0.2">
      <c r="A7" s="491" t="s">
        <v>40</v>
      </c>
      <c r="B7" s="491"/>
      <c r="C7" s="491"/>
      <c r="D7" s="491"/>
      <c r="E7" s="491"/>
      <c r="F7" s="491"/>
      <c r="G7" s="491"/>
      <c r="H7" s="491"/>
      <c r="I7" s="491"/>
      <c r="J7" s="491"/>
      <c r="K7" s="491"/>
    </row>
    <row r="8" spans="1:14" ht="18" customHeight="1" x14ac:dyDescent="0.2">
      <c r="A8" s="491"/>
      <c r="B8" s="491"/>
      <c r="C8" s="491"/>
      <c r="D8" s="491"/>
      <c r="E8" s="491"/>
      <c r="F8" s="491"/>
      <c r="G8" s="491"/>
      <c r="H8" s="491"/>
      <c r="I8" s="491"/>
      <c r="J8" s="491"/>
      <c r="K8" s="491"/>
    </row>
    <row r="9" spans="1:14" ht="15" customHeight="1" x14ac:dyDescent="0.2">
      <c r="A9" s="470" t="s">
        <v>41</v>
      </c>
      <c r="B9" s="462"/>
      <c r="C9" s="457" t="s">
        <v>42</v>
      </c>
      <c r="D9" s="457" t="s">
        <v>43</v>
      </c>
      <c r="E9" s="457" t="s">
        <v>119</v>
      </c>
      <c r="F9" s="493" t="s">
        <v>102</v>
      </c>
      <c r="G9" s="469" t="s">
        <v>103</v>
      </c>
      <c r="H9" s="470" t="s">
        <v>48</v>
      </c>
      <c r="I9" s="461"/>
      <c r="J9" s="461"/>
      <c r="K9" s="462"/>
    </row>
    <row r="10" spans="1:14" ht="15" customHeight="1" x14ac:dyDescent="0.2">
      <c r="A10" s="483"/>
      <c r="B10" s="465"/>
      <c r="C10" s="458"/>
      <c r="D10" s="458"/>
      <c r="E10" s="458"/>
      <c r="F10" s="494"/>
      <c r="G10" s="469"/>
      <c r="H10" s="483"/>
      <c r="I10" s="464"/>
      <c r="J10" s="464"/>
      <c r="K10" s="465"/>
    </row>
    <row r="11" spans="1:14" ht="15" customHeight="1" x14ac:dyDescent="0.2">
      <c r="A11" s="483"/>
      <c r="B11" s="465"/>
      <c r="C11" s="458"/>
      <c r="D11" s="458"/>
      <c r="E11" s="458"/>
      <c r="F11" s="494"/>
      <c r="G11" s="469"/>
      <c r="H11" s="483"/>
      <c r="I11" s="464"/>
      <c r="J11" s="464"/>
      <c r="K11" s="465"/>
    </row>
    <row r="12" spans="1:14" ht="15" customHeight="1" x14ac:dyDescent="0.2">
      <c r="A12" s="483"/>
      <c r="B12" s="465"/>
      <c r="C12" s="458"/>
      <c r="D12" s="458"/>
      <c r="E12" s="458"/>
      <c r="F12" s="494"/>
      <c r="G12" s="469"/>
      <c r="H12" s="483"/>
      <c r="I12" s="464"/>
      <c r="J12" s="464"/>
      <c r="K12" s="465"/>
    </row>
    <row r="13" spans="1:14" ht="15" customHeight="1" x14ac:dyDescent="0.2">
      <c r="A13" s="483"/>
      <c r="B13" s="465"/>
      <c r="C13" s="458"/>
      <c r="D13" s="458"/>
      <c r="E13" s="458"/>
      <c r="F13" s="494"/>
      <c r="G13" s="469"/>
      <c r="H13" s="483"/>
      <c r="I13" s="464"/>
      <c r="J13" s="464"/>
      <c r="K13" s="465"/>
    </row>
    <row r="14" spans="1:14" ht="15" customHeight="1" x14ac:dyDescent="0.2">
      <c r="A14" s="483"/>
      <c r="B14" s="465"/>
      <c r="C14" s="458"/>
      <c r="D14" s="458"/>
      <c r="E14" s="458"/>
      <c r="F14" s="494"/>
      <c r="G14" s="469"/>
      <c r="H14" s="483"/>
      <c r="I14" s="464"/>
      <c r="J14" s="464"/>
      <c r="K14" s="465"/>
    </row>
    <row r="15" spans="1:14" ht="15" customHeight="1" x14ac:dyDescent="0.2">
      <c r="A15" s="444"/>
      <c r="B15" s="443"/>
      <c r="C15" s="27"/>
      <c r="D15" s="27"/>
      <c r="E15" s="27"/>
      <c r="F15" s="28"/>
      <c r="G15" s="29"/>
      <c r="H15" s="444"/>
      <c r="I15" s="442"/>
      <c r="J15" s="442"/>
      <c r="K15" s="443"/>
      <c r="L15" s="1">
        <f>COUNTBLANK(C15:K15)</f>
        <v>9</v>
      </c>
      <c r="M15" s="1" t="str">
        <f>IF(AND(A15&lt;&gt;"",L15&gt;3),"No","Yes")</f>
        <v>Yes</v>
      </c>
      <c r="N15" s="1" t="str">
        <f>CONCATENATE(D15,E15)</f>
        <v/>
      </c>
    </row>
    <row r="16" spans="1:14" ht="15" customHeight="1" x14ac:dyDescent="0.2">
      <c r="A16" s="444"/>
      <c r="B16" s="443"/>
      <c r="C16" s="27"/>
      <c r="D16" s="27"/>
      <c r="E16" s="27"/>
      <c r="F16" s="28"/>
      <c r="G16" s="29"/>
      <c r="H16" s="444"/>
      <c r="I16" s="442"/>
      <c r="J16" s="442"/>
      <c r="K16" s="443"/>
      <c r="L16" s="1">
        <f t="shared" ref="L16:L37" si="0">COUNTBLANK(C16:K16)</f>
        <v>9</v>
      </c>
      <c r="M16" s="1" t="str">
        <f t="shared" ref="M16:M37" si="1">IF(AND(A16&lt;&gt;"",L16&gt;3),"No","Yes")</f>
        <v>Yes</v>
      </c>
      <c r="N16" s="1" t="str">
        <f t="shared" ref="N16:N37" si="2">CONCATENATE(D16,E16)</f>
        <v/>
      </c>
    </row>
    <row r="17" spans="1:14" ht="15" customHeight="1" x14ac:dyDescent="0.2">
      <c r="A17" s="444"/>
      <c r="B17" s="443"/>
      <c r="C17" s="27"/>
      <c r="D17" s="27"/>
      <c r="E17" s="27"/>
      <c r="F17" s="28"/>
      <c r="G17" s="29"/>
      <c r="H17" s="444"/>
      <c r="I17" s="442"/>
      <c r="J17" s="442"/>
      <c r="K17" s="443"/>
      <c r="L17" s="1">
        <f t="shared" si="0"/>
        <v>9</v>
      </c>
      <c r="M17" s="1" t="str">
        <f t="shared" si="1"/>
        <v>Yes</v>
      </c>
      <c r="N17" s="1" t="str">
        <f t="shared" si="2"/>
        <v/>
      </c>
    </row>
    <row r="18" spans="1:14" ht="15" customHeight="1" x14ac:dyDescent="0.2">
      <c r="A18" s="444"/>
      <c r="B18" s="443"/>
      <c r="C18" s="27"/>
      <c r="D18" s="27"/>
      <c r="E18" s="27"/>
      <c r="F18" s="28"/>
      <c r="G18" s="29"/>
      <c r="H18" s="444"/>
      <c r="I18" s="442"/>
      <c r="J18" s="442"/>
      <c r="K18" s="443"/>
      <c r="L18" s="1">
        <f t="shared" si="0"/>
        <v>9</v>
      </c>
      <c r="M18" s="1" t="str">
        <f t="shared" si="1"/>
        <v>Yes</v>
      </c>
      <c r="N18" s="1" t="str">
        <f t="shared" si="2"/>
        <v/>
      </c>
    </row>
    <row r="19" spans="1:14" ht="15" customHeight="1" x14ac:dyDescent="0.2">
      <c r="A19" s="444"/>
      <c r="B19" s="443"/>
      <c r="C19" s="27"/>
      <c r="D19" s="27"/>
      <c r="E19" s="27"/>
      <c r="F19" s="28"/>
      <c r="G19" s="29"/>
      <c r="H19" s="444"/>
      <c r="I19" s="442"/>
      <c r="J19" s="442"/>
      <c r="K19" s="443"/>
      <c r="L19" s="1">
        <f t="shared" si="0"/>
        <v>9</v>
      </c>
      <c r="M19" s="1" t="str">
        <f t="shared" si="1"/>
        <v>Yes</v>
      </c>
      <c r="N19" s="1" t="str">
        <f t="shared" si="2"/>
        <v/>
      </c>
    </row>
    <row r="20" spans="1:14" ht="15" customHeight="1" x14ac:dyDescent="0.2">
      <c r="A20" s="444"/>
      <c r="B20" s="443"/>
      <c r="C20" s="27"/>
      <c r="D20" s="27"/>
      <c r="E20" s="27"/>
      <c r="F20" s="28"/>
      <c r="G20" s="29"/>
      <c r="H20" s="444"/>
      <c r="I20" s="442"/>
      <c r="J20" s="442"/>
      <c r="K20" s="443"/>
      <c r="L20" s="1">
        <f t="shared" si="0"/>
        <v>9</v>
      </c>
      <c r="M20" s="1" t="str">
        <f t="shared" si="1"/>
        <v>Yes</v>
      </c>
      <c r="N20" s="1" t="str">
        <f t="shared" si="2"/>
        <v/>
      </c>
    </row>
    <row r="21" spans="1:14" ht="15" customHeight="1" x14ac:dyDescent="0.2">
      <c r="A21" s="444"/>
      <c r="B21" s="443"/>
      <c r="C21" s="27"/>
      <c r="D21" s="27"/>
      <c r="E21" s="27"/>
      <c r="F21" s="28"/>
      <c r="G21" s="29"/>
      <c r="H21" s="444"/>
      <c r="I21" s="442"/>
      <c r="J21" s="442"/>
      <c r="K21" s="443"/>
      <c r="L21" s="1">
        <f t="shared" si="0"/>
        <v>9</v>
      </c>
      <c r="M21" s="1" t="str">
        <f t="shared" si="1"/>
        <v>Yes</v>
      </c>
      <c r="N21" s="1" t="str">
        <f t="shared" si="2"/>
        <v/>
      </c>
    </row>
    <row r="22" spans="1:14" ht="15" customHeight="1" x14ac:dyDescent="0.2">
      <c r="A22" s="444"/>
      <c r="B22" s="443"/>
      <c r="C22" s="27"/>
      <c r="D22" s="27"/>
      <c r="E22" s="27"/>
      <c r="F22" s="28"/>
      <c r="G22" s="29"/>
      <c r="H22" s="444"/>
      <c r="I22" s="442"/>
      <c r="J22" s="442"/>
      <c r="K22" s="443"/>
      <c r="L22" s="1">
        <f t="shared" si="0"/>
        <v>9</v>
      </c>
      <c r="M22" s="1" t="str">
        <f t="shared" si="1"/>
        <v>Yes</v>
      </c>
      <c r="N22" s="1" t="str">
        <f t="shared" si="2"/>
        <v/>
      </c>
    </row>
    <row r="23" spans="1:14" ht="15" customHeight="1" x14ac:dyDescent="0.2">
      <c r="A23" s="444"/>
      <c r="B23" s="443"/>
      <c r="C23" s="27"/>
      <c r="D23" s="27"/>
      <c r="E23" s="27"/>
      <c r="F23" s="28"/>
      <c r="G23" s="29"/>
      <c r="H23" s="444"/>
      <c r="I23" s="442"/>
      <c r="J23" s="442"/>
      <c r="K23" s="443"/>
      <c r="L23" s="1">
        <f t="shared" si="0"/>
        <v>9</v>
      </c>
      <c r="M23" s="1" t="str">
        <f t="shared" si="1"/>
        <v>Yes</v>
      </c>
      <c r="N23" s="1" t="str">
        <f t="shared" si="2"/>
        <v/>
      </c>
    </row>
    <row r="24" spans="1:14" ht="15" customHeight="1" x14ac:dyDescent="0.2">
      <c r="A24" s="444"/>
      <c r="B24" s="443"/>
      <c r="C24" s="27"/>
      <c r="D24" s="27"/>
      <c r="E24" s="27"/>
      <c r="F24" s="28"/>
      <c r="G24" s="29"/>
      <c r="H24" s="444"/>
      <c r="I24" s="442"/>
      <c r="J24" s="442"/>
      <c r="K24" s="443"/>
      <c r="L24" s="1">
        <f t="shared" si="0"/>
        <v>9</v>
      </c>
      <c r="M24" s="1" t="str">
        <f t="shared" si="1"/>
        <v>Yes</v>
      </c>
      <c r="N24" s="1" t="str">
        <f t="shared" si="2"/>
        <v/>
      </c>
    </row>
    <row r="25" spans="1:14" ht="15" customHeight="1" x14ac:dyDescent="0.2">
      <c r="A25" s="444"/>
      <c r="B25" s="443"/>
      <c r="C25" s="27"/>
      <c r="D25" s="27"/>
      <c r="E25" s="27"/>
      <c r="F25" s="28"/>
      <c r="G25" s="29"/>
      <c r="H25" s="444"/>
      <c r="I25" s="442"/>
      <c r="J25" s="442"/>
      <c r="K25" s="443"/>
      <c r="L25" s="1">
        <f t="shared" si="0"/>
        <v>9</v>
      </c>
      <c r="M25" s="1" t="str">
        <f t="shared" si="1"/>
        <v>Yes</v>
      </c>
      <c r="N25" s="1" t="str">
        <f t="shared" si="2"/>
        <v/>
      </c>
    </row>
    <row r="26" spans="1:14" ht="15" customHeight="1" x14ac:dyDescent="0.2">
      <c r="A26" s="444"/>
      <c r="B26" s="443"/>
      <c r="C26" s="27"/>
      <c r="D26" s="27"/>
      <c r="E26" s="27"/>
      <c r="F26" s="28"/>
      <c r="G26" s="29"/>
      <c r="H26" s="444"/>
      <c r="I26" s="442"/>
      <c r="J26" s="442"/>
      <c r="K26" s="443"/>
      <c r="L26" s="1">
        <f t="shared" si="0"/>
        <v>9</v>
      </c>
      <c r="M26" s="1" t="str">
        <f t="shared" si="1"/>
        <v>Yes</v>
      </c>
      <c r="N26" s="1" t="str">
        <f t="shared" si="2"/>
        <v/>
      </c>
    </row>
    <row r="27" spans="1:14" ht="15" customHeight="1" x14ac:dyDescent="0.2">
      <c r="A27" s="444"/>
      <c r="B27" s="443"/>
      <c r="C27" s="27"/>
      <c r="D27" s="27"/>
      <c r="E27" s="27"/>
      <c r="F27" s="28"/>
      <c r="G27" s="29"/>
      <c r="H27" s="444"/>
      <c r="I27" s="442"/>
      <c r="J27" s="442"/>
      <c r="K27" s="443"/>
      <c r="L27" s="1">
        <f t="shared" si="0"/>
        <v>9</v>
      </c>
      <c r="M27" s="1" t="str">
        <f t="shared" si="1"/>
        <v>Yes</v>
      </c>
      <c r="N27" s="1" t="str">
        <f t="shared" si="2"/>
        <v/>
      </c>
    </row>
    <row r="28" spans="1:14" ht="15" customHeight="1" x14ac:dyDescent="0.2">
      <c r="A28" s="444"/>
      <c r="B28" s="443"/>
      <c r="C28" s="27"/>
      <c r="D28" s="27"/>
      <c r="E28" s="27"/>
      <c r="F28" s="28"/>
      <c r="G28" s="29"/>
      <c r="H28" s="444"/>
      <c r="I28" s="442"/>
      <c r="J28" s="442"/>
      <c r="K28" s="443"/>
      <c r="L28" s="1">
        <f t="shared" si="0"/>
        <v>9</v>
      </c>
      <c r="M28" s="1" t="str">
        <f t="shared" si="1"/>
        <v>Yes</v>
      </c>
      <c r="N28" s="1" t="str">
        <f t="shared" si="2"/>
        <v/>
      </c>
    </row>
    <row r="29" spans="1:14" ht="15" customHeight="1" x14ac:dyDescent="0.2">
      <c r="A29" s="444"/>
      <c r="B29" s="443"/>
      <c r="C29" s="27"/>
      <c r="D29" s="27"/>
      <c r="E29" s="27"/>
      <c r="F29" s="28"/>
      <c r="G29" s="29"/>
      <c r="H29" s="444"/>
      <c r="I29" s="442"/>
      <c r="J29" s="442"/>
      <c r="K29" s="443"/>
      <c r="L29" s="1">
        <f t="shared" si="0"/>
        <v>9</v>
      </c>
      <c r="M29" s="1" t="str">
        <f t="shared" si="1"/>
        <v>Yes</v>
      </c>
      <c r="N29" s="1" t="str">
        <f t="shared" si="2"/>
        <v/>
      </c>
    </row>
    <row r="30" spans="1:14" ht="15" customHeight="1" x14ac:dyDescent="0.2">
      <c r="A30" s="444"/>
      <c r="B30" s="443"/>
      <c r="C30" s="27"/>
      <c r="D30" s="27"/>
      <c r="E30" s="27"/>
      <c r="F30" s="28"/>
      <c r="G30" s="29"/>
      <c r="H30" s="444"/>
      <c r="I30" s="442"/>
      <c r="J30" s="442"/>
      <c r="K30" s="443"/>
      <c r="L30" s="1">
        <f t="shared" si="0"/>
        <v>9</v>
      </c>
      <c r="M30" s="1" t="str">
        <f t="shared" si="1"/>
        <v>Yes</v>
      </c>
      <c r="N30" s="1" t="str">
        <f t="shared" si="2"/>
        <v/>
      </c>
    </row>
    <row r="31" spans="1:14" ht="15" customHeight="1" x14ac:dyDescent="0.2">
      <c r="A31" s="444"/>
      <c r="B31" s="443"/>
      <c r="C31" s="27"/>
      <c r="D31" s="27"/>
      <c r="E31" s="27"/>
      <c r="F31" s="28"/>
      <c r="G31" s="29"/>
      <c r="H31" s="444"/>
      <c r="I31" s="442"/>
      <c r="J31" s="442"/>
      <c r="K31" s="443"/>
      <c r="L31" s="1">
        <f t="shared" si="0"/>
        <v>9</v>
      </c>
      <c r="M31" s="1" t="str">
        <f t="shared" si="1"/>
        <v>Yes</v>
      </c>
      <c r="N31" s="1" t="str">
        <f t="shared" si="2"/>
        <v/>
      </c>
    </row>
    <row r="32" spans="1:14" ht="15" customHeight="1" x14ac:dyDescent="0.2">
      <c r="A32" s="444"/>
      <c r="B32" s="443"/>
      <c r="C32" s="27"/>
      <c r="D32" s="27"/>
      <c r="E32" s="27"/>
      <c r="F32" s="28"/>
      <c r="G32" s="29"/>
      <c r="H32" s="444"/>
      <c r="I32" s="442"/>
      <c r="J32" s="442"/>
      <c r="K32" s="443"/>
      <c r="L32" s="1">
        <f t="shared" si="0"/>
        <v>9</v>
      </c>
      <c r="M32" s="1" t="str">
        <f t="shared" si="1"/>
        <v>Yes</v>
      </c>
      <c r="N32" s="1" t="str">
        <f t="shared" si="2"/>
        <v/>
      </c>
    </row>
    <row r="33" spans="1:14" ht="15" customHeight="1" x14ac:dyDescent="0.2">
      <c r="A33" s="444"/>
      <c r="B33" s="443"/>
      <c r="C33" s="27"/>
      <c r="D33" s="27"/>
      <c r="E33" s="27"/>
      <c r="F33" s="28"/>
      <c r="G33" s="29"/>
      <c r="H33" s="444"/>
      <c r="I33" s="442"/>
      <c r="J33" s="442"/>
      <c r="K33" s="443"/>
      <c r="L33" s="1">
        <f t="shared" si="0"/>
        <v>9</v>
      </c>
      <c r="M33" s="1" t="str">
        <f t="shared" si="1"/>
        <v>Yes</v>
      </c>
      <c r="N33" s="1" t="str">
        <f t="shared" si="2"/>
        <v/>
      </c>
    </row>
    <row r="34" spans="1:14" ht="15" customHeight="1" x14ac:dyDescent="0.2">
      <c r="A34" s="444"/>
      <c r="B34" s="443"/>
      <c r="C34" s="27"/>
      <c r="D34" s="27"/>
      <c r="E34" s="27"/>
      <c r="F34" s="28"/>
      <c r="G34" s="29"/>
      <c r="H34" s="444"/>
      <c r="I34" s="442"/>
      <c r="J34" s="442"/>
      <c r="K34" s="443"/>
      <c r="L34" s="1">
        <f t="shared" si="0"/>
        <v>9</v>
      </c>
      <c r="M34" s="1" t="str">
        <f t="shared" si="1"/>
        <v>Yes</v>
      </c>
      <c r="N34" s="1" t="str">
        <f t="shared" si="2"/>
        <v/>
      </c>
    </row>
    <row r="35" spans="1:14" ht="15" customHeight="1" x14ac:dyDescent="0.2">
      <c r="A35" s="444"/>
      <c r="B35" s="443"/>
      <c r="C35" s="27"/>
      <c r="D35" s="27"/>
      <c r="E35" s="27"/>
      <c r="F35" s="28"/>
      <c r="G35" s="29"/>
      <c r="H35" s="444"/>
      <c r="I35" s="442"/>
      <c r="J35" s="442"/>
      <c r="K35" s="443"/>
      <c r="L35" s="1">
        <f t="shared" si="0"/>
        <v>9</v>
      </c>
      <c r="M35" s="1" t="str">
        <f t="shared" si="1"/>
        <v>Yes</v>
      </c>
      <c r="N35" s="1" t="str">
        <f t="shared" si="2"/>
        <v/>
      </c>
    </row>
    <row r="36" spans="1:14" ht="15" customHeight="1" x14ac:dyDescent="0.2">
      <c r="A36" s="444"/>
      <c r="B36" s="443"/>
      <c r="C36" s="27"/>
      <c r="D36" s="27"/>
      <c r="E36" s="27"/>
      <c r="F36" s="28"/>
      <c r="G36" s="29"/>
      <c r="H36" s="444"/>
      <c r="I36" s="442"/>
      <c r="J36" s="442"/>
      <c r="K36" s="443"/>
      <c r="L36" s="1">
        <f t="shared" si="0"/>
        <v>9</v>
      </c>
      <c r="M36" s="1" t="str">
        <f t="shared" si="1"/>
        <v>Yes</v>
      </c>
      <c r="N36" s="1" t="str">
        <f t="shared" si="2"/>
        <v/>
      </c>
    </row>
    <row r="37" spans="1:14" ht="15" customHeight="1" x14ac:dyDescent="0.2">
      <c r="A37" s="444"/>
      <c r="B37" s="443"/>
      <c r="C37" s="27"/>
      <c r="D37" s="27"/>
      <c r="E37" s="27"/>
      <c r="F37" s="28"/>
      <c r="G37" s="29"/>
      <c r="H37" s="444"/>
      <c r="I37" s="442"/>
      <c r="J37" s="442"/>
      <c r="K37" s="443"/>
      <c r="L37" s="1">
        <f t="shared" si="0"/>
        <v>9</v>
      </c>
      <c r="M37" s="1" t="str">
        <f t="shared" si="1"/>
        <v>Yes</v>
      </c>
      <c r="N37" s="1" t="str">
        <f t="shared" si="2"/>
        <v/>
      </c>
    </row>
    <row r="38" spans="1:14" ht="15" customHeight="1" x14ac:dyDescent="0.2">
      <c r="A38" s="444"/>
      <c r="B38" s="443"/>
      <c r="C38" s="27"/>
      <c r="D38" s="27"/>
      <c r="E38" s="27"/>
      <c r="F38" s="28"/>
      <c r="G38" s="29"/>
      <c r="H38" s="444"/>
      <c r="I38" s="442"/>
      <c r="J38" s="442"/>
      <c r="K38" s="443"/>
      <c r="L38" s="1">
        <f t="shared" ref="L38:L70" si="3">COUNTBLANK(C38:K38)</f>
        <v>9</v>
      </c>
      <c r="M38" s="1" t="str">
        <f t="shared" ref="M38:M70" si="4">IF(AND(A38&lt;&gt;"",L38&gt;3),"No","Yes")</f>
        <v>Yes</v>
      </c>
      <c r="N38" s="1" t="str">
        <f t="shared" ref="N38:N70" si="5">CONCATENATE(D38,E38)</f>
        <v/>
      </c>
    </row>
    <row r="39" spans="1:14" ht="15" customHeight="1" x14ac:dyDescent="0.2">
      <c r="A39" s="444"/>
      <c r="B39" s="443"/>
      <c r="C39" s="27"/>
      <c r="D39" s="27"/>
      <c r="E39" s="27"/>
      <c r="F39" s="28"/>
      <c r="G39" s="29"/>
      <c r="H39" s="444"/>
      <c r="I39" s="442"/>
      <c r="J39" s="442"/>
      <c r="K39" s="443"/>
      <c r="L39" s="1">
        <f t="shared" si="3"/>
        <v>9</v>
      </c>
      <c r="M39" s="1" t="str">
        <f t="shared" si="4"/>
        <v>Yes</v>
      </c>
      <c r="N39" s="1" t="str">
        <f t="shared" si="5"/>
        <v/>
      </c>
    </row>
    <row r="40" spans="1:14" ht="15" customHeight="1" x14ac:dyDescent="0.2">
      <c r="A40" s="444"/>
      <c r="B40" s="443"/>
      <c r="C40" s="27"/>
      <c r="D40" s="27"/>
      <c r="E40" s="27"/>
      <c r="F40" s="28"/>
      <c r="G40" s="29"/>
      <c r="H40" s="444"/>
      <c r="I40" s="442"/>
      <c r="J40" s="442"/>
      <c r="K40" s="443"/>
      <c r="L40" s="1">
        <f t="shared" si="3"/>
        <v>9</v>
      </c>
      <c r="M40" s="1" t="str">
        <f t="shared" si="4"/>
        <v>Yes</v>
      </c>
      <c r="N40" s="1" t="str">
        <f t="shared" si="5"/>
        <v/>
      </c>
    </row>
    <row r="41" spans="1:14" ht="15" customHeight="1" x14ac:dyDescent="0.2">
      <c r="A41" s="444"/>
      <c r="B41" s="443"/>
      <c r="C41" s="27"/>
      <c r="D41" s="27"/>
      <c r="E41" s="27"/>
      <c r="F41" s="28"/>
      <c r="G41" s="29"/>
      <c r="H41" s="444"/>
      <c r="I41" s="442"/>
      <c r="J41" s="442"/>
      <c r="K41" s="443"/>
      <c r="L41" s="1">
        <f t="shared" si="3"/>
        <v>9</v>
      </c>
      <c r="M41" s="1" t="str">
        <f t="shared" si="4"/>
        <v>Yes</v>
      </c>
      <c r="N41" s="1" t="str">
        <f t="shared" si="5"/>
        <v/>
      </c>
    </row>
    <row r="42" spans="1:14" ht="15" customHeight="1" x14ac:dyDescent="0.2">
      <c r="A42" s="444"/>
      <c r="B42" s="443"/>
      <c r="C42" s="27"/>
      <c r="D42" s="27"/>
      <c r="E42" s="27"/>
      <c r="F42" s="28"/>
      <c r="G42" s="29"/>
      <c r="H42" s="444"/>
      <c r="I42" s="442"/>
      <c r="J42" s="442"/>
      <c r="K42" s="443"/>
      <c r="L42" s="1">
        <f t="shared" si="3"/>
        <v>9</v>
      </c>
      <c r="M42" s="1" t="str">
        <f t="shared" si="4"/>
        <v>Yes</v>
      </c>
      <c r="N42" s="1" t="str">
        <f t="shared" si="5"/>
        <v/>
      </c>
    </row>
    <row r="43" spans="1:14" ht="15" customHeight="1" x14ac:dyDescent="0.2">
      <c r="A43" s="444"/>
      <c r="B43" s="443"/>
      <c r="C43" s="27"/>
      <c r="D43" s="27"/>
      <c r="E43" s="27"/>
      <c r="F43" s="28"/>
      <c r="G43" s="29"/>
      <c r="H43" s="444"/>
      <c r="I43" s="442"/>
      <c r="J43" s="442"/>
      <c r="K43" s="443"/>
      <c r="L43" s="1">
        <f t="shared" si="3"/>
        <v>9</v>
      </c>
      <c r="M43" s="1" t="str">
        <f t="shared" si="4"/>
        <v>Yes</v>
      </c>
      <c r="N43" s="1" t="str">
        <f t="shared" si="5"/>
        <v/>
      </c>
    </row>
    <row r="44" spans="1:14" ht="15" customHeight="1" x14ac:dyDescent="0.2">
      <c r="A44" s="444"/>
      <c r="B44" s="443"/>
      <c r="C44" s="27"/>
      <c r="D44" s="27"/>
      <c r="E44" s="27"/>
      <c r="F44" s="28"/>
      <c r="G44" s="29"/>
      <c r="H44" s="444"/>
      <c r="I44" s="442"/>
      <c r="J44" s="442"/>
      <c r="K44" s="443"/>
      <c r="L44" s="1">
        <f t="shared" si="3"/>
        <v>9</v>
      </c>
      <c r="M44" s="1" t="str">
        <f t="shared" si="4"/>
        <v>Yes</v>
      </c>
      <c r="N44" s="1" t="str">
        <f t="shared" si="5"/>
        <v/>
      </c>
    </row>
    <row r="45" spans="1:14" ht="15" customHeight="1" x14ac:dyDescent="0.2">
      <c r="A45" s="444"/>
      <c r="B45" s="443"/>
      <c r="C45" s="27"/>
      <c r="D45" s="27"/>
      <c r="E45" s="27"/>
      <c r="F45" s="28"/>
      <c r="G45" s="29"/>
      <c r="H45" s="444"/>
      <c r="I45" s="442"/>
      <c r="J45" s="442"/>
      <c r="K45" s="443"/>
      <c r="L45" s="1">
        <f t="shared" si="3"/>
        <v>9</v>
      </c>
      <c r="M45" s="1" t="str">
        <f t="shared" si="4"/>
        <v>Yes</v>
      </c>
      <c r="N45" s="1" t="str">
        <f t="shared" si="5"/>
        <v/>
      </c>
    </row>
    <row r="46" spans="1:14" ht="15" customHeight="1" x14ac:dyDescent="0.2">
      <c r="A46" s="444"/>
      <c r="B46" s="443"/>
      <c r="C46" s="27"/>
      <c r="D46" s="27"/>
      <c r="E46" s="27"/>
      <c r="F46" s="28"/>
      <c r="G46" s="29"/>
      <c r="H46" s="444"/>
      <c r="I46" s="442"/>
      <c r="J46" s="442"/>
      <c r="K46" s="443"/>
      <c r="L46" s="1">
        <f t="shared" si="3"/>
        <v>9</v>
      </c>
      <c r="M46" s="1" t="str">
        <f t="shared" si="4"/>
        <v>Yes</v>
      </c>
      <c r="N46" s="1" t="str">
        <f t="shared" si="5"/>
        <v/>
      </c>
    </row>
    <row r="47" spans="1:14" ht="15" customHeight="1" x14ac:dyDescent="0.2">
      <c r="A47" s="444"/>
      <c r="B47" s="443"/>
      <c r="C47" s="27"/>
      <c r="D47" s="27"/>
      <c r="E47" s="27"/>
      <c r="F47" s="28"/>
      <c r="G47" s="29"/>
      <c r="H47" s="444"/>
      <c r="I47" s="442"/>
      <c r="J47" s="442"/>
      <c r="K47" s="443"/>
      <c r="L47" s="1">
        <f t="shared" si="3"/>
        <v>9</v>
      </c>
      <c r="M47" s="1" t="str">
        <f t="shared" si="4"/>
        <v>Yes</v>
      </c>
      <c r="N47" s="1" t="str">
        <f t="shared" si="5"/>
        <v/>
      </c>
    </row>
    <row r="48" spans="1:14" ht="15" customHeight="1" x14ac:dyDescent="0.2">
      <c r="A48" s="444"/>
      <c r="B48" s="443"/>
      <c r="C48" s="27"/>
      <c r="D48" s="27"/>
      <c r="E48" s="27"/>
      <c r="F48" s="28"/>
      <c r="G48" s="29"/>
      <c r="H48" s="444"/>
      <c r="I48" s="442"/>
      <c r="J48" s="442"/>
      <c r="K48" s="443"/>
      <c r="L48" s="1">
        <f t="shared" si="3"/>
        <v>9</v>
      </c>
      <c r="M48" s="1" t="str">
        <f t="shared" si="4"/>
        <v>Yes</v>
      </c>
      <c r="N48" s="1" t="str">
        <f t="shared" si="5"/>
        <v/>
      </c>
    </row>
    <row r="49" spans="1:14" ht="15" customHeight="1" x14ac:dyDescent="0.2">
      <c r="A49" s="444"/>
      <c r="B49" s="443"/>
      <c r="C49" s="27"/>
      <c r="D49" s="27"/>
      <c r="E49" s="27"/>
      <c r="F49" s="28"/>
      <c r="G49" s="29"/>
      <c r="H49" s="444"/>
      <c r="I49" s="442"/>
      <c r="J49" s="442"/>
      <c r="K49" s="443"/>
      <c r="L49" s="1">
        <f t="shared" si="3"/>
        <v>9</v>
      </c>
      <c r="M49" s="1" t="str">
        <f t="shared" si="4"/>
        <v>Yes</v>
      </c>
      <c r="N49" s="1" t="str">
        <f t="shared" si="5"/>
        <v/>
      </c>
    </row>
    <row r="50" spans="1:14" ht="15" customHeight="1" x14ac:dyDescent="0.2">
      <c r="A50" s="444"/>
      <c r="B50" s="443"/>
      <c r="C50" s="27"/>
      <c r="D50" s="27"/>
      <c r="E50" s="27"/>
      <c r="F50" s="28"/>
      <c r="G50" s="29"/>
      <c r="H50" s="444"/>
      <c r="I50" s="442"/>
      <c r="J50" s="442"/>
      <c r="K50" s="443"/>
      <c r="L50" s="1">
        <f t="shared" ref="L50:L59" si="6">COUNTBLANK(C50:K50)</f>
        <v>9</v>
      </c>
      <c r="M50" s="1" t="str">
        <f t="shared" ref="M50:M59" si="7">IF(AND(A50&lt;&gt;"",L50&gt;3),"No","Yes")</f>
        <v>Yes</v>
      </c>
      <c r="N50" s="1" t="str">
        <f t="shared" ref="N50:N59" si="8">CONCATENATE(D50,E50)</f>
        <v/>
      </c>
    </row>
    <row r="51" spans="1:14" ht="15" customHeight="1" x14ac:dyDescent="0.2">
      <c r="A51" s="444"/>
      <c r="B51" s="443"/>
      <c r="C51" s="27"/>
      <c r="D51" s="27"/>
      <c r="E51" s="27"/>
      <c r="F51" s="28"/>
      <c r="G51" s="29"/>
      <c r="H51" s="444"/>
      <c r="I51" s="442"/>
      <c r="J51" s="442"/>
      <c r="K51" s="443"/>
      <c r="L51" s="1">
        <f t="shared" si="6"/>
        <v>9</v>
      </c>
      <c r="M51" s="1" t="str">
        <f t="shared" si="7"/>
        <v>Yes</v>
      </c>
      <c r="N51" s="1" t="str">
        <f t="shared" si="8"/>
        <v/>
      </c>
    </row>
    <row r="52" spans="1:14" ht="15" customHeight="1" x14ac:dyDescent="0.2">
      <c r="A52" s="444"/>
      <c r="B52" s="443"/>
      <c r="C52" s="27"/>
      <c r="D52" s="27"/>
      <c r="E52" s="27"/>
      <c r="F52" s="28"/>
      <c r="G52" s="29"/>
      <c r="H52" s="444"/>
      <c r="I52" s="442"/>
      <c r="J52" s="442"/>
      <c r="K52" s="443"/>
      <c r="L52" s="1">
        <f t="shared" si="6"/>
        <v>9</v>
      </c>
      <c r="M52" s="1" t="str">
        <f t="shared" si="7"/>
        <v>Yes</v>
      </c>
      <c r="N52" s="1" t="str">
        <f t="shared" si="8"/>
        <v/>
      </c>
    </row>
    <row r="53" spans="1:14" ht="15" customHeight="1" x14ac:dyDescent="0.2">
      <c r="A53" s="444"/>
      <c r="B53" s="443"/>
      <c r="C53" s="27"/>
      <c r="D53" s="27"/>
      <c r="E53" s="27"/>
      <c r="F53" s="28"/>
      <c r="G53" s="29"/>
      <c r="H53" s="444"/>
      <c r="I53" s="442"/>
      <c r="J53" s="442"/>
      <c r="K53" s="443"/>
      <c r="L53" s="1">
        <f t="shared" si="6"/>
        <v>9</v>
      </c>
      <c r="M53" s="1" t="str">
        <f t="shared" si="7"/>
        <v>Yes</v>
      </c>
      <c r="N53" s="1" t="str">
        <f t="shared" si="8"/>
        <v/>
      </c>
    </row>
    <row r="54" spans="1:14" ht="15" customHeight="1" x14ac:dyDescent="0.2">
      <c r="A54" s="444"/>
      <c r="B54" s="443"/>
      <c r="C54" s="27"/>
      <c r="D54" s="27"/>
      <c r="E54" s="27"/>
      <c r="F54" s="28"/>
      <c r="G54" s="29"/>
      <c r="H54" s="444"/>
      <c r="I54" s="442"/>
      <c r="J54" s="442"/>
      <c r="K54" s="443"/>
      <c r="L54" s="1">
        <f t="shared" si="6"/>
        <v>9</v>
      </c>
      <c r="M54" s="1" t="str">
        <f t="shared" si="7"/>
        <v>Yes</v>
      </c>
      <c r="N54" s="1" t="str">
        <f t="shared" si="8"/>
        <v/>
      </c>
    </row>
    <row r="55" spans="1:14" ht="15" customHeight="1" x14ac:dyDescent="0.2">
      <c r="A55" s="444"/>
      <c r="B55" s="443"/>
      <c r="C55" s="27"/>
      <c r="D55" s="27"/>
      <c r="E55" s="27"/>
      <c r="F55" s="28"/>
      <c r="G55" s="29"/>
      <c r="H55" s="444"/>
      <c r="I55" s="442"/>
      <c r="J55" s="442"/>
      <c r="K55" s="443"/>
      <c r="L55" s="1">
        <f t="shared" si="6"/>
        <v>9</v>
      </c>
      <c r="M55" s="1" t="str">
        <f t="shared" si="7"/>
        <v>Yes</v>
      </c>
      <c r="N55" s="1" t="str">
        <f t="shared" si="8"/>
        <v/>
      </c>
    </row>
    <row r="56" spans="1:14" ht="15" customHeight="1" x14ac:dyDescent="0.2">
      <c r="A56" s="444"/>
      <c r="B56" s="443"/>
      <c r="C56" s="27"/>
      <c r="D56" s="27"/>
      <c r="E56" s="27"/>
      <c r="F56" s="28"/>
      <c r="G56" s="29"/>
      <c r="H56" s="444"/>
      <c r="I56" s="442"/>
      <c r="J56" s="442"/>
      <c r="K56" s="443"/>
      <c r="L56" s="1">
        <f t="shared" si="6"/>
        <v>9</v>
      </c>
      <c r="M56" s="1" t="str">
        <f t="shared" si="7"/>
        <v>Yes</v>
      </c>
      <c r="N56" s="1" t="str">
        <f t="shared" si="8"/>
        <v/>
      </c>
    </row>
    <row r="57" spans="1:14" ht="15" customHeight="1" x14ac:dyDescent="0.2">
      <c r="A57" s="444"/>
      <c r="B57" s="443"/>
      <c r="C57" s="27"/>
      <c r="D57" s="27"/>
      <c r="E57" s="27"/>
      <c r="F57" s="28"/>
      <c r="G57" s="29"/>
      <c r="H57" s="444"/>
      <c r="I57" s="442"/>
      <c r="J57" s="442"/>
      <c r="K57" s="443"/>
      <c r="L57" s="1">
        <f t="shared" si="6"/>
        <v>9</v>
      </c>
      <c r="M57" s="1" t="str">
        <f t="shared" si="7"/>
        <v>Yes</v>
      </c>
      <c r="N57" s="1" t="str">
        <f t="shared" si="8"/>
        <v/>
      </c>
    </row>
    <row r="58" spans="1:14" ht="15" customHeight="1" x14ac:dyDescent="0.2">
      <c r="A58" s="444"/>
      <c r="B58" s="443"/>
      <c r="C58" s="27"/>
      <c r="D58" s="27"/>
      <c r="E58" s="27"/>
      <c r="F58" s="28"/>
      <c r="G58" s="29"/>
      <c r="H58" s="444"/>
      <c r="I58" s="442"/>
      <c r="J58" s="442"/>
      <c r="K58" s="443"/>
      <c r="L58" s="1">
        <f t="shared" si="6"/>
        <v>9</v>
      </c>
      <c r="M58" s="1" t="str">
        <f t="shared" si="7"/>
        <v>Yes</v>
      </c>
      <c r="N58" s="1" t="str">
        <f t="shared" si="8"/>
        <v/>
      </c>
    </row>
    <row r="59" spans="1:14" ht="15" customHeight="1" x14ac:dyDescent="0.2">
      <c r="A59" s="444"/>
      <c r="B59" s="443"/>
      <c r="C59" s="27"/>
      <c r="D59" s="27"/>
      <c r="E59" s="27"/>
      <c r="F59" s="28"/>
      <c r="G59" s="29"/>
      <c r="H59" s="444"/>
      <c r="I59" s="442"/>
      <c r="J59" s="442"/>
      <c r="K59" s="443"/>
      <c r="L59" s="1">
        <f t="shared" si="6"/>
        <v>9</v>
      </c>
      <c r="M59" s="1" t="str">
        <f t="shared" si="7"/>
        <v>Yes</v>
      </c>
      <c r="N59" s="1" t="str">
        <f t="shared" si="8"/>
        <v/>
      </c>
    </row>
    <row r="60" spans="1:14" ht="15" customHeight="1" x14ac:dyDescent="0.2">
      <c r="A60" s="444"/>
      <c r="B60" s="443"/>
      <c r="C60" s="27"/>
      <c r="D60" s="27"/>
      <c r="E60" s="27"/>
      <c r="F60" s="28"/>
      <c r="G60" s="29"/>
      <c r="H60" s="444"/>
      <c r="I60" s="442"/>
      <c r="J60" s="442"/>
      <c r="K60" s="443"/>
      <c r="L60" s="1">
        <f t="shared" si="3"/>
        <v>9</v>
      </c>
      <c r="M60" s="1" t="str">
        <f t="shared" si="4"/>
        <v>Yes</v>
      </c>
      <c r="N60" s="1" t="str">
        <f t="shared" si="5"/>
        <v/>
      </c>
    </row>
    <row r="61" spans="1:14" ht="15" customHeight="1" x14ac:dyDescent="0.2">
      <c r="A61" s="444"/>
      <c r="B61" s="443"/>
      <c r="C61" s="27"/>
      <c r="D61" s="27"/>
      <c r="E61" s="27"/>
      <c r="F61" s="28"/>
      <c r="G61" s="29"/>
      <c r="H61" s="444"/>
      <c r="I61" s="442"/>
      <c r="J61" s="442"/>
      <c r="K61" s="443"/>
      <c r="L61" s="1">
        <f t="shared" si="3"/>
        <v>9</v>
      </c>
      <c r="M61" s="1" t="str">
        <f t="shared" si="4"/>
        <v>Yes</v>
      </c>
      <c r="N61" s="1" t="str">
        <f t="shared" si="5"/>
        <v/>
      </c>
    </row>
    <row r="62" spans="1:14" ht="15" customHeight="1" x14ac:dyDescent="0.2">
      <c r="A62" s="444"/>
      <c r="B62" s="443"/>
      <c r="C62" s="27"/>
      <c r="D62" s="27"/>
      <c r="E62" s="27"/>
      <c r="F62" s="28"/>
      <c r="G62" s="29"/>
      <c r="H62" s="444"/>
      <c r="I62" s="442"/>
      <c r="J62" s="442"/>
      <c r="K62" s="443"/>
      <c r="L62" s="1">
        <f t="shared" si="3"/>
        <v>9</v>
      </c>
      <c r="M62" s="1" t="str">
        <f t="shared" si="4"/>
        <v>Yes</v>
      </c>
      <c r="N62" s="1" t="str">
        <f t="shared" si="5"/>
        <v/>
      </c>
    </row>
    <row r="63" spans="1:14" ht="15" customHeight="1" x14ac:dyDescent="0.2">
      <c r="A63" s="444"/>
      <c r="B63" s="443"/>
      <c r="C63" s="27"/>
      <c r="D63" s="27"/>
      <c r="E63" s="27"/>
      <c r="F63" s="28"/>
      <c r="G63" s="29"/>
      <c r="H63" s="444"/>
      <c r="I63" s="442"/>
      <c r="J63" s="442"/>
      <c r="K63" s="443"/>
      <c r="L63" s="1">
        <f t="shared" si="3"/>
        <v>9</v>
      </c>
      <c r="M63" s="1" t="str">
        <f t="shared" si="4"/>
        <v>Yes</v>
      </c>
      <c r="N63" s="1" t="str">
        <f t="shared" si="5"/>
        <v/>
      </c>
    </row>
    <row r="64" spans="1:14" ht="15" customHeight="1" x14ac:dyDescent="0.2">
      <c r="A64" s="444"/>
      <c r="B64" s="443"/>
      <c r="C64" s="27"/>
      <c r="D64" s="27"/>
      <c r="E64" s="27"/>
      <c r="F64" s="28"/>
      <c r="G64" s="29"/>
      <c r="H64" s="444"/>
      <c r="I64" s="442"/>
      <c r="J64" s="442"/>
      <c r="K64" s="443"/>
      <c r="L64" s="1">
        <f t="shared" si="3"/>
        <v>9</v>
      </c>
      <c r="M64" s="1" t="str">
        <f t="shared" si="4"/>
        <v>Yes</v>
      </c>
      <c r="N64" s="1" t="str">
        <f t="shared" si="5"/>
        <v/>
      </c>
    </row>
    <row r="65" spans="1:14" ht="15" customHeight="1" x14ac:dyDescent="0.2">
      <c r="A65" s="444"/>
      <c r="B65" s="443"/>
      <c r="C65" s="27"/>
      <c r="D65" s="27"/>
      <c r="E65" s="27"/>
      <c r="F65" s="28"/>
      <c r="G65" s="29"/>
      <c r="H65" s="444"/>
      <c r="I65" s="442"/>
      <c r="J65" s="442"/>
      <c r="K65" s="443"/>
      <c r="L65" s="1">
        <f t="shared" si="3"/>
        <v>9</v>
      </c>
      <c r="M65" s="1" t="str">
        <f t="shared" si="4"/>
        <v>Yes</v>
      </c>
      <c r="N65" s="1" t="str">
        <f t="shared" si="5"/>
        <v/>
      </c>
    </row>
    <row r="66" spans="1:14" ht="15" customHeight="1" x14ac:dyDescent="0.2">
      <c r="A66" s="444"/>
      <c r="B66" s="443"/>
      <c r="C66" s="27"/>
      <c r="D66" s="27"/>
      <c r="E66" s="27"/>
      <c r="F66" s="28"/>
      <c r="G66" s="29"/>
      <c r="H66" s="444"/>
      <c r="I66" s="442"/>
      <c r="J66" s="442"/>
      <c r="K66" s="443"/>
      <c r="L66" s="1">
        <f t="shared" si="3"/>
        <v>9</v>
      </c>
      <c r="M66" s="1" t="str">
        <f t="shared" si="4"/>
        <v>Yes</v>
      </c>
      <c r="N66" s="1" t="str">
        <f t="shared" si="5"/>
        <v/>
      </c>
    </row>
    <row r="67" spans="1:14" ht="15" customHeight="1" x14ac:dyDescent="0.2">
      <c r="A67" s="444"/>
      <c r="B67" s="443"/>
      <c r="C67" s="27"/>
      <c r="D67" s="27"/>
      <c r="E67" s="27"/>
      <c r="F67" s="28"/>
      <c r="G67" s="29"/>
      <c r="H67" s="444"/>
      <c r="I67" s="442"/>
      <c r="J67" s="442"/>
      <c r="K67" s="443"/>
      <c r="L67" s="1">
        <f t="shared" si="3"/>
        <v>9</v>
      </c>
      <c r="M67" s="1" t="str">
        <f t="shared" si="4"/>
        <v>Yes</v>
      </c>
      <c r="N67" s="1" t="str">
        <f t="shared" si="5"/>
        <v/>
      </c>
    </row>
    <row r="68" spans="1:14" ht="15" customHeight="1" x14ac:dyDescent="0.2">
      <c r="A68" s="444"/>
      <c r="B68" s="443"/>
      <c r="C68" s="27"/>
      <c r="D68" s="27"/>
      <c r="E68" s="27"/>
      <c r="F68" s="28"/>
      <c r="G68" s="29"/>
      <c r="H68" s="444"/>
      <c r="I68" s="442"/>
      <c r="J68" s="442"/>
      <c r="K68" s="443"/>
      <c r="L68" s="1">
        <f t="shared" si="3"/>
        <v>9</v>
      </c>
      <c r="M68" s="1" t="str">
        <f t="shared" si="4"/>
        <v>Yes</v>
      </c>
      <c r="N68" s="1" t="str">
        <f t="shared" si="5"/>
        <v/>
      </c>
    </row>
    <row r="69" spans="1:14" ht="15" customHeight="1" x14ac:dyDescent="0.2">
      <c r="A69" s="444"/>
      <c r="B69" s="443"/>
      <c r="C69" s="27"/>
      <c r="D69" s="27"/>
      <c r="E69" s="27"/>
      <c r="F69" s="28"/>
      <c r="G69" s="29"/>
      <c r="H69" s="444"/>
      <c r="I69" s="442"/>
      <c r="J69" s="442"/>
      <c r="K69" s="443"/>
      <c r="L69" s="1">
        <f t="shared" si="3"/>
        <v>9</v>
      </c>
      <c r="M69" s="1" t="str">
        <f t="shared" si="4"/>
        <v>Yes</v>
      </c>
      <c r="N69" s="1" t="str">
        <f t="shared" si="5"/>
        <v/>
      </c>
    </row>
    <row r="70" spans="1:14" ht="15" customHeight="1" x14ac:dyDescent="0.2">
      <c r="A70" s="444"/>
      <c r="B70" s="443"/>
      <c r="C70" s="27"/>
      <c r="D70" s="27"/>
      <c r="E70" s="27"/>
      <c r="F70" s="28"/>
      <c r="G70" s="29"/>
      <c r="H70" s="444"/>
      <c r="I70" s="442"/>
      <c r="J70" s="442"/>
      <c r="K70" s="443"/>
      <c r="L70" s="1">
        <f t="shared" si="3"/>
        <v>9</v>
      </c>
      <c r="M70" s="1" t="str">
        <f t="shared" si="4"/>
        <v>Yes</v>
      </c>
      <c r="N70" s="1" t="str">
        <f t="shared" si="5"/>
        <v/>
      </c>
    </row>
    <row r="71" spans="1:14" ht="15" customHeight="1" x14ac:dyDescent="0.2">
      <c r="A71" s="488" t="s">
        <v>92</v>
      </c>
      <c r="B71" s="488"/>
      <c r="C71" s="488"/>
      <c r="D71" s="488"/>
      <c r="E71" s="34"/>
      <c r="F71" s="32">
        <f>SUM(F15:F70)</f>
        <v>0</v>
      </c>
      <c r="G71" s="489" t="s">
        <v>93</v>
      </c>
      <c r="H71" s="489"/>
      <c r="I71" s="489"/>
      <c r="J71" s="489"/>
      <c r="K71" s="33">
        <f>SUM(G15:G70)</f>
        <v>0</v>
      </c>
      <c r="M71" s="1">
        <f>COUNTIF(M15:M70,"Yes")</f>
        <v>56</v>
      </c>
    </row>
    <row r="72" spans="1:14" ht="15" customHeight="1" x14ac:dyDescent="0.2">
      <c r="A72" s="552"/>
      <c r="B72" s="452"/>
      <c r="C72" s="452"/>
      <c r="D72" s="452"/>
      <c r="E72" s="452"/>
      <c r="F72" s="452"/>
      <c r="G72" s="452"/>
      <c r="H72" s="452"/>
      <c r="I72" s="452"/>
      <c r="J72" s="452"/>
      <c r="K72" s="553"/>
    </row>
    <row r="73" spans="1:14" ht="18" customHeight="1" x14ac:dyDescent="0.2">
      <c r="A73" s="554" t="s">
        <v>44</v>
      </c>
      <c r="B73" s="455"/>
      <c r="C73" s="455"/>
      <c r="D73" s="455"/>
      <c r="E73" s="455"/>
      <c r="F73" s="455"/>
      <c r="G73" s="455"/>
      <c r="H73" s="455"/>
      <c r="I73" s="455"/>
      <c r="J73" s="455"/>
      <c r="K73" s="555"/>
    </row>
    <row r="74" spans="1:14" ht="18" customHeight="1" x14ac:dyDescent="0.2">
      <c r="A74" s="554" t="s">
        <v>505</v>
      </c>
      <c r="B74" s="455"/>
      <c r="C74" s="455"/>
      <c r="D74" s="455"/>
      <c r="E74" s="455"/>
      <c r="F74" s="455"/>
      <c r="G74" s="455"/>
      <c r="H74" s="455"/>
      <c r="I74" s="455"/>
      <c r="J74" s="455"/>
      <c r="K74" s="555"/>
    </row>
    <row r="75" spans="1:14" ht="15" customHeight="1" x14ac:dyDescent="0.2">
      <c r="A75" s="470" t="s">
        <v>49</v>
      </c>
      <c r="B75" s="461"/>
      <c r="C75" s="461"/>
      <c r="D75" s="462"/>
      <c r="E75" s="457" t="s">
        <v>43</v>
      </c>
      <c r="F75" s="457" t="s">
        <v>120</v>
      </c>
      <c r="G75" s="469" t="s">
        <v>104</v>
      </c>
      <c r="H75" s="470" t="s">
        <v>53</v>
      </c>
      <c r="I75" s="461"/>
      <c r="J75" s="461"/>
      <c r="K75" s="462"/>
    </row>
    <row r="76" spans="1:14" ht="15" customHeight="1" x14ac:dyDescent="0.2">
      <c r="A76" s="483"/>
      <c r="B76" s="464"/>
      <c r="C76" s="464"/>
      <c r="D76" s="465"/>
      <c r="E76" s="458"/>
      <c r="F76" s="458"/>
      <c r="G76" s="458"/>
      <c r="H76" s="483"/>
      <c r="I76" s="464"/>
      <c r="J76" s="464"/>
      <c r="K76" s="465"/>
    </row>
    <row r="77" spans="1:14" ht="15" customHeight="1" x14ac:dyDescent="0.2">
      <c r="A77" s="483"/>
      <c r="B77" s="464"/>
      <c r="C77" s="464"/>
      <c r="D77" s="465"/>
      <c r="E77" s="458"/>
      <c r="F77" s="458"/>
      <c r="G77" s="458"/>
      <c r="H77" s="483"/>
      <c r="I77" s="464"/>
      <c r="J77" s="464"/>
      <c r="K77" s="465"/>
    </row>
    <row r="78" spans="1:14" ht="15" customHeight="1" x14ac:dyDescent="0.2">
      <c r="A78" s="483"/>
      <c r="B78" s="464"/>
      <c r="C78" s="464"/>
      <c r="D78" s="465"/>
      <c r="E78" s="458"/>
      <c r="F78" s="458"/>
      <c r="G78" s="458"/>
      <c r="H78" s="483"/>
      <c r="I78" s="464"/>
      <c r="J78" s="464"/>
      <c r="K78" s="465"/>
    </row>
    <row r="79" spans="1:14" ht="15" customHeight="1" x14ac:dyDescent="0.2">
      <c r="A79" s="483"/>
      <c r="B79" s="464"/>
      <c r="C79" s="464"/>
      <c r="D79" s="465"/>
      <c r="E79" s="458"/>
      <c r="F79" s="458"/>
      <c r="G79" s="458"/>
      <c r="H79" s="483"/>
      <c r="I79" s="464"/>
      <c r="J79" s="464"/>
      <c r="K79" s="465"/>
    </row>
    <row r="80" spans="1:14" ht="14.25" customHeight="1" x14ac:dyDescent="0.2">
      <c r="A80" s="485"/>
      <c r="B80" s="467"/>
      <c r="C80" s="467"/>
      <c r="D80" s="468"/>
      <c r="E80" s="459"/>
      <c r="F80" s="459"/>
      <c r="G80" s="459"/>
      <c r="H80" s="485"/>
      <c r="I80" s="467"/>
      <c r="J80" s="467"/>
      <c r="K80" s="468"/>
    </row>
    <row r="81" spans="1:14" ht="15" customHeight="1" x14ac:dyDescent="0.2">
      <c r="A81" s="444" t="s">
        <v>580</v>
      </c>
      <c r="B81" s="442"/>
      <c r="C81" s="442"/>
      <c r="D81" s="443"/>
      <c r="E81" s="27" t="s">
        <v>50</v>
      </c>
      <c r="F81" s="27" t="s">
        <v>383</v>
      </c>
      <c r="G81" s="29">
        <v>8006.39</v>
      </c>
      <c r="H81" s="444" t="s">
        <v>577</v>
      </c>
      <c r="I81" s="442"/>
      <c r="J81" s="442"/>
      <c r="K81" s="443"/>
      <c r="L81" s="1">
        <f t="shared" ref="L81:L105" si="9">COUNTBLANK(E81:K81)</f>
        <v>3</v>
      </c>
      <c r="M81" s="1" t="str">
        <f>IF(AND(A81&lt;&gt;"",L81&gt;3),"No","Yes")</f>
        <v>Yes</v>
      </c>
      <c r="N81" s="1" t="str">
        <f>CONCATENATE(E81,F81)</f>
        <v>InstructionNON SETASIDE</v>
      </c>
    </row>
    <row r="82" spans="1:14" ht="15" customHeight="1" x14ac:dyDescent="0.2">
      <c r="A82" s="444" t="s">
        <v>576</v>
      </c>
      <c r="B82" s="442"/>
      <c r="C82" s="442"/>
      <c r="D82" s="443"/>
      <c r="E82" s="27" t="s">
        <v>50</v>
      </c>
      <c r="F82" s="27" t="s">
        <v>383</v>
      </c>
      <c r="G82" s="29">
        <v>10000</v>
      </c>
      <c r="H82" s="444" t="s">
        <v>575</v>
      </c>
      <c r="I82" s="442"/>
      <c r="J82" s="442"/>
      <c r="K82" s="443"/>
      <c r="L82" s="1">
        <f t="shared" si="9"/>
        <v>3</v>
      </c>
      <c r="M82" s="1" t="str">
        <f t="shared" ref="M82:M105" si="10">IF(AND(A82&lt;&gt;"",L82&gt;3),"No","Yes")</f>
        <v>Yes</v>
      </c>
      <c r="N82" s="1" t="str">
        <f t="shared" ref="N82:N105" si="11">CONCATENATE(E82,F82)</f>
        <v>InstructionNON SETASIDE</v>
      </c>
    </row>
    <row r="83" spans="1:14" ht="15" customHeight="1" x14ac:dyDescent="0.2">
      <c r="A83" s="444"/>
      <c r="B83" s="442"/>
      <c r="C83" s="442"/>
      <c r="D83" s="443"/>
      <c r="E83" s="27"/>
      <c r="F83" s="27"/>
      <c r="G83" s="29"/>
      <c r="H83" s="444"/>
      <c r="I83" s="442"/>
      <c r="J83" s="442"/>
      <c r="K83" s="443"/>
      <c r="L83" s="1">
        <f t="shared" si="9"/>
        <v>7</v>
      </c>
      <c r="M83" s="1" t="str">
        <f t="shared" si="10"/>
        <v>Yes</v>
      </c>
      <c r="N83" s="1" t="str">
        <f t="shared" si="11"/>
        <v/>
      </c>
    </row>
    <row r="84" spans="1:14" ht="15" customHeight="1" x14ac:dyDescent="0.2">
      <c r="A84" s="444"/>
      <c r="B84" s="442"/>
      <c r="C84" s="442"/>
      <c r="D84" s="443"/>
      <c r="E84" s="27"/>
      <c r="F84" s="27"/>
      <c r="G84" s="29"/>
      <c r="H84" s="444"/>
      <c r="I84" s="442"/>
      <c r="J84" s="442"/>
      <c r="K84" s="443"/>
      <c r="L84" s="1">
        <f t="shared" si="9"/>
        <v>7</v>
      </c>
      <c r="M84" s="1" t="str">
        <f t="shared" si="10"/>
        <v>Yes</v>
      </c>
      <c r="N84" s="1" t="str">
        <f t="shared" si="11"/>
        <v/>
      </c>
    </row>
    <row r="85" spans="1:14" ht="15" customHeight="1" x14ac:dyDescent="0.2">
      <c r="A85" s="444"/>
      <c r="B85" s="442"/>
      <c r="C85" s="442"/>
      <c r="D85" s="443"/>
      <c r="E85" s="27"/>
      <c r="F85" s="27"/>
      <c r="G85" s="29"/>
      <c r="H85" s="444"/>
      <c r="I85" s="442"/>
      <c r="J85" s="442"/>
      <c r="K85" s="443"/>
      <c r="L85" s="1">
        <f t="shared" si="9"/>
        <v>7</v>
      </c>
      <c r="M85" s="1" t="str">
        <f t="shared" si="10"/>
        <v>Yes</v>
      </c>
      <c r="N85" s="1" t="str">
        <f t="shared" si="11"/>
        <v/>
      </c>
    </row>
    <row r="86" spans="1:14" ht="15" customHeight="1" x14ac:dyDescent="0.2">
      <c r="A86" s="444"/>
      <c r="B86" s="442"/>
      <c r="C86" s="442"/>
      <c r="D86" s="443"/>
      <c r="E86" s="27"/>
      <c r="F86" s="27"/>
      <c r="G86" s="29"/>
      <c r="H86" s="444"/>
      <c r="I86" s="442"/>
      <c r="J86" s="442"/>
      <c r="K86" s="443"/>
      <c r="L86" s="1">
        <f t="shared" si="9"/>
        <v>7</v>
      </c>
      <c r="M86" s="1" t="str">
        <f t="shared" si="10"/>
        <v>Yes</v>
      </c>
      <c r="N86" s="1" t="str">
        <f t="shared" si="11"/>
        <v/>
      </c>
    </row>
    <row r="87" spans="1:14" ht="15" customHeight="1" x14ac:dyDescent="0.2">
      <c r="A87" s="444"/>
      <c r="B87" s="442"/>
      <c r="C87" s="442"/>
      <c r="D87" s="443"/>
      <c r="E87" s="27"/>
      <c r="F87" s="27"/>
      <c r="G87" s="29"/>
      <c r="H87" s="444"/>
      <c r="I87" s="442"/>
      <c r="J87" s="442"/>
      <c r="K87" s="443"/>
      <c r="L87" s="1">
        <f t="shared" si="9"/>
        <v>7</v>
      </c>
      <c r="M87" s="1" t="str">
        <f t="shared" si="10"/>
        <v>Yes</v>
      </c>
      <c r="N87" s="1" t="str">
        <f t="shared" si="11"/>
        <v/>
      </c>
    </row>
    <row r="88" spans="1:14" ht="15" customHeight="1" x14ac:dyDescent="0.2">
      <c r="A88" s="444"/>
      <c r="B88" s="442"/>
      <c r="C88" s="442"/>
      <c r="D88" s="443"/>
      <c r="E88" s="27"/>
      <c r="F88" s="27"/>
      <c r="G88" s="29"/>
      <c r="H88" s="444"/>
      <c r="I88" s="442"/>
      <c r="J88" s="442"/>
      <c r="K88" s="443"/>
      <c r="L88" s="1">
        <f t="shared" si="9"/>
        <v>7</v>
      </c>
      <c r="M88" s="1" t="str">
        <f t="shared" si="10"/>
        <v>Yes</v>
      </c>
      <c r="N88" s="1" t="str">
        <f t="shared" si="11"/>
        <v/>
      </c>
    </row>
    <row r="89" spans="1:14" ht="15" customHeight="1" x14ac:dyDescent="0.2">
      <c r="A89" s="444"/>
      <c r="B89" s="442"/>
      <c r="C89" s="442"/>
      <c r="D89" s="443"/>
      <c r="E89" s="27"/>
      <c r="F89" s="27"/>
      <c r="G89" s="29"/>
      <c r="H89" s="444"/>
      <c r="I89" s="442"/>
      <c r="J89" s="442"/>
      <c r="K89" s="443"/>
      <c r="L89" s="1">
        <f t="shared" si="9"/>
        <v>7</v>
      </c>
      <c r="M89" s="1" t="str">
        <f t="shared" si="10"/>
        <v>Yes</v>
      </c>
      <c r="N89" s="1" t="str">
        <f t="shared" si="11"/>
        <v/>
      </c>
    </row>
    <row r="90" spans="1:14" ht="15" customHeight="1" x14ac:dyDescent="0.2">
      <c r="A90" s="444"/>
      <c r="B90" s="442"/>
      <c r="C90" s="442"/>
      <c r="D90" s="443"/>
      <c r="E90" s="27"/>
      <c r="F90" s="27"/>
      <c r="G90" s="29"/>
      <c r="H90" s="444"/>
      <c r="I90" s="442"/>
      <c r="J90" s="442"/>
      <c r="K90" s="443"/>
      <c r="L90" s="1">
        <f t="shared" si="9"/>
        <v>7</v>
      </c>
      <c r="M90" s="1" t="str">
        <f t="shared" si="10"/>
        <v>Yes</v>
      </c>
      <c r="N90" s="1" t="str">
        <f t="shared" si="11"/>
        <v/>
      </c>
    </row>
    <row r="91" spans="1:14" ht="15" customHeight="1" x14ac:dyDescent="0.2">
      <c r="A91" s="444"/>
      <c r="B91" s="442"/>
      <c r="C91" s="442"/>
      <c r="D91" s="443"/>
      <c r="E91" s="27"/>
      <c r="F91" s="27"/>
      <c r="G91" s="29"/>
      <c r="H91" s="444"/>
      <c r="I91" s="442"/>
      <c r="J91" s="442"/>
      <c r="K91" s="443"/>
      <c r="L91" s="1">
        <f t="shared" si="9"/>
        <v>7</v>
      </c>
      <c r="M91" s="1" t="str">
        <f t="shared" si="10"/>
        <v>Yes</v>
      </c>
      <c r="N91" s="1" t="str">
        <f t="shared" si="11"/>
        <v/>
      </c>
    </row>
    <row r="92" spans="1:14" ht="15" customHeight="1" x14ac:dyDescent="0.2">
      <c r="A92" s="444"/>
      <c r="B92" s="442"/>
      <c r="C92" s="442"/>
      <c r="D92" s="443"/>
      <c r="E92" s="27"/>
      <c r="F92" s="27"/>
      <c r="G92" s="29"/>
      <c r="H92" s="444"/>
      <c r="I92" s="442"/>
      <c r="J92" s="442"/>
      <c r="K92" s="443"/>
      <c r="L92" s="1">
        <f t="shared" si="9"/>
        <v>7</v>
      </c>
      <c r="M92" s="1" t="str">
        <f t="shared" si="10"/>
        <v>Yes</v>
      </c>
      <c r="N92" s="1" t="str">
        <f t="shared" si="11"/>
        <v/>
      </c>
    </row>
    <row r="93" spans="1:14" ht="15" customHeight="1" x14ac:dyDescent="0.2">
      <c r="A93" s="444"/>
      <c r="B93" s="442"/>
      <c r="C93" s="442"/>
      <c r="D93" s="443"/>
      <c r="E93" s="27"/>
      <c r="F93" s="27"/>
      <c r="G93" s="29"/>
      <c r="H93" s="444"/>
      <c r="I93" s="442"/>
      <c r="J93" s="442"/>
      <c r="K93" s="443"/>
      <c r="L93" s="1">
        <f t="shared" si="9"/>
        <v>7</v>
      </c>
      <c r="M93" s="1" t="str">
        <f t="shared" si="10"/>
        <v>Yes</v>
      </c>
      <c r="N93" s="1" t="str">
        <f t="shared" si="11"/>
        <v/>
      </c>
    </row>
    <row r="94" spans="1:14" ht="15" customHeight="1" x14ac:dyDescent="0.2">
      <c r="A94" s="444"/>
      <c r="B94" s="442"/>
      <c r="C94" s="442"/>
      <c r="D94" s="443"/>
      <c r="E94" s="27"/>
      <c r="F94" s="27"/>
      <c r="G94" s="29"/>
      <c r="H94" s="444"/>
      <c r="I94" s="442"/>
      <c r="J94" s="442"/>
      <c r="K94" s="443"/>
      <c r="L94" s="1">
        <f t="shared" si="9"/>
        <v>7</v>
      </c>
      <c r="M94" s="1" t="str">
        <f t="shared" si="10"/>
        <v>Yes</v>
      </c>
      <c r="N94" s="1" t="str">
        <f t="shared" si="11"/>
        <v/>
      </c>
    </row>
    <row r="95" spans="1:14" ht="15" customHeight="1" x14ac:dyDescent="0.2">
      <c r="A95" s="444"/>
      <c r="B95" s="442"/>
      <c r="C95" s="442"/>
      <c r="D95" s="443"/>
      <c r="E95" s="27"/>
      <c r="F95" s="27"/>
      <c r="G95" s="29"/>
      <c r="H95" s="444"/>
      <c r="I95" s="442"/>
      <c r="J95" s="442"/>
      <c r="K95" s="443"/>
      <c r="L95" s="1">
        <f t="shared" si="9"/>
        <v>7</v>
      </c>
      <c r="M95" s="1" t="str">
        <f t="shared" si="10"/>
        <v>Yes</v>
      </c>
      <c r="N95" s="1" t="str">
        <f t="shared" si="11"/>
        <v/>
      </c>
    </row>
    <row r="96" spans="1:14" ht="15" customHeight="1" x14ac:dyDescent="0.2">
      <c r="A96" s="444"/>
      <c r="B96" s="442"/>
      <c r="C96" s="442"/>
      <c r="D96" s="443"/>
      <c r="E96" s="27"/>
      <c r="F96" s="27"/>
      <c r="G96" s="29"/>
      <c r="H96" s="444"/>
      <c r="I96" s="442"/>
      <c r="J96" s="442"/>
      <c r="K96" s="443"/>
      <c r="L96" s="1">
        <f t="shared" si="9"/>
        <v>7</v>
      </c>
      <c r="M96" s="1" t="str">
        <f t="shared" si="10"/>
        <v>Yes</v>
      </c>
      <c r="N96" s="1" t="str">
        <f t="shared" si="11"/>
        <v/>
      </c>
    </row>
    <row r="97" spans="1:14" ht="15" customHeight="1" x14ac:dyDescent="0.2">
      <c r="A97" s="444"/>
      <c r="B97" s="442"/>
      <c r="C97" s="442"/>
      <c r="D97" s="443"/>
      <c r="E97" s="27"/>
      <c r="F97" s="27"/>
      <c r="G97" s="29"/>
      <c r="H97" s="444"/>
      <c r="I97" s="442"/>
      <c r="J97" s="442"/>
      <c r="K97" s="443"/>
      <c r="L97" s="1">
        <f t="shared" si="9"/>
        <v>7</v>
      </c>
      <c r="M97" s="1" t="str">
        <f t="shared" si="10"/>
        <v>Yes</v>
      </c>
      <c r="N97" s="1" t="str">
        <f t="shared" si="11"/>
        <v/>
      </c>
    </row>
    <row r="98" spans="1:14" ht="15" customHeight="1" x14ac:dyDescent="0.2">
      <c r="A98" s="444"/>
      <c r="B98" s="442"/>
      <c r="C98" s="442"/>
      <c r="D98" s="443"/>
      <c r="E98" s="27"/>
      <c r="F98" s="27"/>
      <c r="G98" s="29"/>
      <c r="H98" s="444"/>
      <c r="I98" s="442"/>
      <c r="J98" s="442"/>
      <c r="K98" s="443"/>
      <c r="L98" s="1">
        <f t="shared" si="9"/>
        <v>7</v>
      </c>
      <c r="M98" s="1" t="str">
        <f t="shared" si="10"/>
        <v>Yes</v>
      </c>
      <c r="N98" s="1" t="str">
        <f t="shared" si="11"/>
        <v/>
      </c>
    </row>
    <row r="99" spans="1:14" ht="15" customHeight="1" x14ac:dyDescent="0.2">
      <c r="A99" s="444"/>
      <c r="B99" s="442"/>
      <c r="C99" s="442"/>
      <c r="D99" s="443"/>
      <c r="E99" s="27"/>
      <c r="F99" s="27"/>
      <c r="G99" s="29"/>
      <c r="H99" s="444"/>
      <c r="I99" s="442"/>
      <c r="J99" s="442"/>
      <c r="K99" s="443"/>
      <c r="L99" s="1">
        <f t="shared" si="9"/>
        <v>7</v>
      </c>
      <c r="M99" s="1" t="str">
        <f t="shared" si="10"/>
        <v>Yes</v>
      </c>
      <c r="N99" s="1" t="str">
        <f t="shared" si="11"/>
        <v/>
      </c>
    </row>
    <row r="100" spans="1:14" ht="15" customHeight="1" x14ac:dyDescent="0.2">
      <c r="A100" s="444"/>
      <c r="B100" s="442"/>
      <c r="C100" s="442"/>
      <c r="D100" s="443"/>
      <c r="E100" s="27"/>
      <c r="F100" s="27"/>
      <c r="G100" s="29"/>
      <c r="H100" s="444"/>
      <c r="I100" s="442"/>
      <c r="J100" s="442"/>
      <c r="K100" s="443"/>
      <c r="L100" s="1">
        <f t="shared" si="9"/>
        <v>7</v>
      </c>
      <c r="M100" s="1" t="str">
        <f t="shared" si="10"/>
        <v>Yes</v>
      </c>
      <c r="N100" s="1" t="str">
        <f t="shared" si="11"/>
        <v/>
      </c>
    </row>
    <row r="101" spans="1:14" ht="15" customHeight="1" x14ac:dyDescent="0.2">
      <c r="A101" s="444"/>
      <c r="B101" s="442"/>
      <c r="C101" s="442"/>
      <c r="D101" s="443"/>
      <c r="E101" s="27"/>
      <c r="F101" s="27"/>
      <c r="G101" s="29"/>
      <c r="H101" s="444"/>
      <c r="I101" s="442"/>
      <c r="J101" s="442"/>
      <c r="K101" s="443"/>
      <c r="L101" s="1">
        <f t="shared" si="9"/>
        <v>7</v>
      </c>
      <c r="M101" s="1" t="str">
        <f t="shared" si="10"/>
        <v>Yes</v>
      </c>
      <c r="N101" s="1" t="str">
        <f t="shared" si="11"/>
        <v/>
      </c>
    </row>
    <row r="102" spans="1:14" ht="15" customHeight="1" x14ac:dyDescent="0.2">
      <c r="A102" s="444"/>
      <c r="B102" s="442"/>
      <c r="C102" s="442"/>
      <c r="D102" s="443"/>
      <c r="E102" s="27"/>
      <c r="F102" s="27"/>
      <c r="G102" s="29"/>
      <c r="H102" s="444"/>
      <c r="I102" s="442"/>
      <c r="J102" s="442"/>
      <c r="K102" s="443"/>
      <c r="L102" s="1">
        <f t="shared" si="9"/>
        <v>7</v>
      </c>
      <c r="M102" s="1" t="str">
        <f t="shared" si="10"/>
        <v>Yes</v>
      </c>
      <c r="N102" s="1" t="str">
        <f t="shared" si="11"/>
        <v/>
      </c>
    </row>
    <row r="103" spans="1:14" ht="15" customHeight="1" x14ac:dyDescent="0.2">
      <c r="A103" s="444"/>
      <c r="B103" s="442"/>
      <c r="C103" s="442"/>
      <c r="D103" s="443"/>
      <c r="E103" s="27"/>
      <c r="F103" s="27"/>
      <c r="G103" s="29"/>
      <c r="H103" s="444"/>
      <c r="I103" s="442"/>
      <c r="J103" s="442"/>
      <c r="K103" s="443"/>
      <c r="L103" s="1">
        <f t="shared" si="9"/>
        <v>7</v>
      </c>
      <c r="M103" s="1" t="str">
        <f t="shared" si="10"/>
        <v>Yes</v>
      </c>
      <c r="N103" s="1" t="str">
        <f t="shared" si="11"/>
        <v/>
      </c>
    </row>
    <row r="104" spans="1:14" ht="15" customHeight="1" x14ac:dyDescent="0.2">
      <c r="A104" s="444"/>
      <c r="B104" s="442"/>
      <c r="C104" s="442"/>
      <c r="D104" s="443"/>
      <c r="E104" s="27"/>
      <c r="F104" s="27"/>
      <c r="G104" s="29"/>
      <c r="H104" s="444"/>
      <c r="I104" s="442"/>
      <c r="J104" s="442"/>
      <c r="K104" s="443"/>
      <c r="L104" s="1">
        <f t="shared" si="9"/>
        <v>7</v>
      </c>
      <c r="M104" s="1" t="str">
        <f t="shared" si="10"/>
        <v>Yes</v>
      </c>
      <c r="N104" s="1" t="str">
        <f t="shared" si="11"/>
        <v/>
      </c>
    </row>
    <row r="105" spans="1:14" ht="15" customHeight="1" x14ac:dyDescent="0.2">
      <c r="A105" s="444"/>
      <c r="B105" s="442"/>
      <c r="C105" s="442"/>
      <c r="D105" s="443"/>
      <c r="E105" s="27"/>
      <c r="F105" s="27"/>
      <c r="G105" s="29"/>
      <c r="H105" s="444"/>
      <c r="I105" s="442"/>
      <c r="J105" s="442"/>
      <c r="K105" s="443"/>
      <c r="L105" s="1">
        <f t="shared" si="9"/>
        <v>7</v>
      </c>
      <c r="M105" s="1" t="str">
        <f t="shared" si="10"/>
        <v>Yes</v>
      </c>
      <c r="N105" s="1" t="str">
        <f t="shared" si="11"/>
        <v/>
      </c>
    </row>
    <row r="106" spans="1:14" ht="15" customHeight="1" x14ac:dyDescent="0.2">
      <c r="A106" s="550" t="s">
        <v>91</v>
      </c>
      <c r="B106" s="480"/>
      <c r="C106" s="480"/>
      <c r="D106" s="480"/>
      <c r="E106" s="480"/>
      <c r="F106" s="481"/>
      <c r="G106" s="446">
        <f>SUM(G81:G105)</f>
        <v>18006.39</v>
      </c>
      <c r="H106" s="447"/>
      <c r="I106" s="447"/>
      <c r="J106" s="447"/>
      <c r="K106" s="551"/>
      <c r="M106" s="1">
        <f>COUNTIF(M81:M105,"Yes")</f>
        <v>25</v>
      </c>
    </row>
    <row r="107" spans="1:14" ht="15" customHeight="1" x14ac:dyDescent="0.2">
      <c r="A107" s="552"/>
      <c r="B107" s="452"/>
      <c r="C107" s="452"/>
      <c r="D107" s="452"/>
      <c r="E107" s="452"/>
      <c r="F107" s="452"/>
      <c r="G107" s="452"/>
      <c r="H107" s="452"/>
      <c r="I107" s="452"/>
      <c r="J107" s="452"/>
      <c r="K107" s="553"/>
    </row>
    <row r="108" spans="1:14" ht="18" customHeight="1" x14ac:dyDescent="0.2">
      <c r="A108" s="554" t="s">
        <v>45</v>
      </c>
      <c r="B108" s="455"/>
      <c r="C108" s="455"/>
      <c r="D108" s="455"/>
      <c r="E108" s="455"/>
      <c r="F108" s="455"/>
      <c r="G108" s="455"/>
      <c r="H108" s="455"/>
      <c r="I108" s="455"/>
      <c r="J108" s="455"/>
      <c r="K108" s="555"/>
    </row>
    <row r="109" spans="1:14" ht="18" customHeight="1" x14ac:dyDescent="0.2">
      <c r="A109" s="554" t="s">
        <v>505</v>
      </c>
      <c r="B109" s="455"/>
      <c r="C109" s="455"/>
      <c r="D109" s="455"/>
      <c r="E109" s="455"/>
      <c r="F109" s="455"/>
      <c r="G109" s="455"/>
      <c r="H109" s="455"/>
      <c r="I109" s="455"/>
      <c r="J109" s="455"/>
      <c r="K109" s="555"/>
    </row>
    <row r="110" spans="1:14" ht="15" customHeight="1" x14ac:dyDescent="0.2">
      <c r="A110" s="470" t="s">
        <v>49</v>
      </c>
      <c r="B110" s="461"/>
      <c r="C110" s="461"/>
      <c r="D110" s="462"/>
      <c r="E110" s="457" t="s">
        <v>43</v>
      </c>
      <c r="F110" s="457" t="s">
        <v>120</v>
      </c>
      <c r="G110" s="469" t="s">
        <v>104</v>
      </c>
      <c r="H110" s="470" t="s">
        <v>53</v>
      </c>
      <c r="I110" s="471"/>
      <c r="J110" s="471"/>
      <c r="K110" s="556"/>
    </row>
    <row r="111" spans="1:14" ht="15" customHeight="1" x14ac:dyDescent="0.2">
      <c r="A111" s="483"/>
      <c r="B111" s="464"/>
      <c r="C111" s="464"/>
      <c r="D111" s="465"/>
      <c r="E111" s="458"/>
      <c r="F111" s="458"/>
      <c r="G111" s="458"/>
      <c r="H111" s="473"/>
      <c r="I111" s="557"/>
      <c r="J111" s="557"/>
      <c r="K111" s="558"/>
    </row>
    <row r="112" spans="1:14" ht="15" customHeight="1" x14ac:dyDescent="0.2">
      <c r="A112" s="483"/>
      <c r="B112" s="464"/>
      <c r="C112" s="464"/>
      <c r="D112" s="465"/>
      <c r="E112" s="458"/>
      <c r="F112" s="458"/>
      <c r="G112" s="458"/>
      <c r="H112" s="473"/>
      <c r="I112" s="557"/>
      <c r="J112" s="557"/>
      <c r="K112" s="558"/>
    </row>
    <row r="113" spans="1:14" ht="15" customHeight="1" x14ac:dyDescent="0.2">
      <c r="A113" s="483"/>
      <c r="B113" s="464"/>
      <c r="C113" s="464"/>
      <c r="D113" s="465"/>
      <c r="E113" s="458"/>
      <c r="F113" s="458"/>
      <c r="G113" s="458"/>
      <c r="H113" s="473"/>
      <c r="I113" s="557"/>
      <c r="J113" s="557"/>
      <c r="K113" s="558"/>
    </row>
    <row r="114" spans="1:14" ht="15" customHeight="1" x14ac:dyDescent="0.2">
      <c r="A114" s="483"/>
      <c r="B114" s="464"/>
      <c r="C114" s="464"/>
      <c r="D114" s="465"/>
      <c r="E114" s="458"/>
      <c r="F114" s="458"/>
      <c r="G114" s="458"/>
      <c r="H114" s="473"/>
      <c r="I114" s="557"/>
      <c r="J114" s="557"/>
      <c r="K114" s="558"/>
    </row>
    <row r="115" spans="1:14" ht="14.25" customHeight="1" x14ac:dyDescent="0.2">
      <c r="A115" s="485"/>
      <c r="B115" s="467"/>
      <c r="C115" s="467"/>
      <c r="D115" s="468"/>
      <c r="E115" s="459"/>
      <c r="F115" s="459"/>
      <c r="G115" s="459"/>
      <c r="H115" s="476"/>
      <c r="I115" s="477"/>
      <c r="J115" s="477"/>
      <c r="K115" s="559"/>
    </row>
    <row r="116" spans="1:14" ht="15" customHeight="1" x14ac:dyDescent="0.2">
      <c r="A116" s="444"/>
      <c r="B116" s="442"/>
      <c r="C116" s="442"/>
      <c r="D116" s="443"/>
      <c r="E116" s="27"/>
      <c r="F116" s="27"/>
      <c r="G116" s="29"/>
      <c r="H116" s="444"/>
      <c r="I116" s="449"/>
      <c r="J116" s="449"/>
      <c r="K116" s="560"/>
      <c r="L116" s="1">
        <f t="shared" ref="L116:L140" si="12">COUNTBLANK(E116:K116)</f>
        <v>7</v>
      </c>
      <c r="M116" s="1" t="str">
        <f>IF(AND(A116&lt;&gt;"",L116&gt;3),"No","Yes")</f>
        <v>Yes</v>
      </c>
      <c r="N116" s="1" t="str">
        <f t="shared" ref="N116:N140" si="13">CONCATENATE(E116,F116)</f>
        <v/>
      </c>
    </row>
    <row r="117" spans="1:14" ht="15" customHeight="1" x14ac:dyDescent="0.2">
      <c r="A117" s="444"/>
      <c r="B117" s="442"/>
      <c r="C117" s="442"/>
      <c r="D117" s="443"/>
      <c r="E117" s="27"/>
      <c r="F117" s="27"/>
      <c r="G117" s="29"/>
      <c r="H117" s="444"/>
      <c r="I117" s="442"/>
      <c r="J117" s="442"/>
      <c r="K117" s="443"/>
      <c r="L117" s="1">
        <f t="shared" si="12"/>
        <v>7</v>
      </c>
      <c r="M117" s="1" t="str">
        <f t="shared" ref="M117:M140" si="14">IF(AND(A117&lt;&gt;"",L117&gt;3),"No","Yes")</f>
        <v>Yes</v>
      </c>
      <c r="N117" s="1" t="str">
        <f t="shared" si="13"/>
        <v/>
      </c>
    </row>
    <row r="118" spans="1:14" ht="15" customHeight="1" x14ac:dyDescent="0.2">
      <c r="A118" s="444"/>
      <c r="B118" s="442"/>
      <c r="C118" s="442"/>
      <c r="D118" s="443"/>
      <c r="E118" s="27"/>
      <c r="F118" s="27"/>
      <c r="G118" s="29"/>
      <c r="H118" s="444"/>
      <c r="I118" s="442"/>
      <c r="J118" s="442"/>
      <c r="K118" s="443"/>
      <c r="L118" s="1">
        <f t="shared" si="12"/>
        <v>7</v>
      </c>
      <c r="M118" s="1" t="str">
        <f t="shared" si="14"/>
        <v>Yes</v>
      </c>
      <c r="N118" s="1" t="str">
        <f t="shared" si="13"/>
        <v/>
      </c>
    </row>
    <row r="119" spans="1:14" ht="15" customHeight="1" x14ac:dyDescent="0.2">
      <c r="A119" s="444"/>
      <c r="B119" s="442"/>
      <c r="C119" s="442"/>
      <c r="D119" s="443"/>
      <c r="E119" s="27"/>
      <c r="F119" s="27"/>
      <c r="G119" s="29"/>
      <c r="H119" s="444"/>
      <c r="I119" s="442"/>
      <c r="J119" s="442"/>
      <c r="K119" s="443"/>
      <c r="L119" s="1">
        <f t="shared" si="12"/>
        <v>7</v>
      </c>
      <c r="M119" s="1" t="str">
        <f t="shared" si="14"/>
        <v>Yes</v>
      </c>
      <c r="N119" s="1" t="str">
        <f t="shared" si="13"/>
        <v/>
      </c>
    </row>
    <row r="120" spans="1:14" ht="15" customHeight="1" x14ac:dyDescent="0.2">
      <c r="A120" s="444"/>
      <c r="B120" s="442"/>
      <c r="C120" s="442"/>
      <c r="D120" s="443"/>
      <c r="E120" s="27"/>
      <c r="F120" s="27"/>
      <c r="G120" s="29"/>
      <c r="H120" s="444"/>
      <c r="I120" s="442"/>
      <c r="J120" s="442"/>
      <c r="K120" s="443"/>
      <c r="L120" s="1">
        <f t="shared" si="12"/>
        <v>7</v>
      </c>
      <c r="M120" s="1" t="str">
        <f t="shared" si="14"/>
        <v>Yes</v>
      </c>
      <c r="N120" s="1" t="str">
        <f t="shared" si="13"/>
        <v/>
      </c>
    </row>
    <row r="121" spans="1:14" ht="15" customHeight="1" x14ac:dyDescent="0.2">
      <c r="A121" s="444"/>
      <c r="B121" s="442"/>
      <c r="C121" s="442"/>
      <c r="D121" s="443"/>
      <c r="E121" s="27"/>
      <c r="F121" s="27"/>
      <c r="G121" s="29"/>
      <c r="H121" s="444"/>
      <c r="I121" s="442"/>
      <c r="J121" s="442"/>
      <c r="K121" s="443"/>
      <c r="L121" s="1">
        <f t="shared" si="12"/>
        <v>7</v>
      </c>
      <c r="M121" s="1" t="str">
        <f t="shared" si="14"/>
        <v>Yes</v>
      </c>
      <c r="N121" s="1" t="str">
        <f t="shared" si="13"/>
        <v/>
      </c>
    </row>
    <row r="122" spans="1:14" ht="15" customHeight="1" x14ac:dyDescent="0.2">
      <c r="A122" s="444"/>
      <c r="B122" s="442"/>
      <c r="C122" s="442"/>
      <c r="D122" s="443"/>
      <c r="E122" s="27"/>
      <c r="F122" s="27"/>
      <c r="G122" s="29"/>
      <c r="H122" s="444"/>
      <c r="I122" s="442"/>
      <c r="J122" s="442"/>
      <c r="K122" s="443"/>
      <c r="L122" s="1">
        <f t="shared" si="12"/>
        <v>7</v>
      </c>
      <c r="M122" s="1" t="str">
        <f t="shared" si="14"/>
        <v>Yes</v>
      </c>
      <c r="N122" s="1" t="str">
        <f t="shared" si="13"/>
        <v/>
      </c>
    </row>
    <row r="123" spans="1:14" ht="15" customHeight="1" x14ac:dyDescent="0.2">
      <c r="A123" s="444"/>
      <c r="B123" s="442"/>
      <c r="C123" s="442"/>
      <c r="D123" s="443"/>
      <c r="E123" s="27"/>
      <c r="F123" s="27"/>
      <c r="G123" s="29"/>
      <c r="H123" s="444"/>
      <c r="I123" s="442"/>
      <c r="J123" s="442"/>
      <c r="K123" s="443"/>
      <c r="L123" s="1">
        <f t="shared" si="12"/>
        <v>7</v>
      </c>
      <c r="M123" s="1" t="str">
        <f t="shared" si="14"/>
        <v>Yes</v>
      </c>
      <c r="N123" s="1" t="str">
        <f t="shared" si="13"/>
        <v/>
      </c>
    </row>
    <row r="124" spans="1:14" ht="15" customHeight="1" x14ac:dyDescent="0.2">
      <c r="A124" s="444"/>
      <c r="B124" s="442"/>
      <c r="C124" s="442"/>
      <c r="D124" s="443"/>
      <c r="E124" s="27"/>
      <c r="F124" s="27"/>
      <c r="G124" s="29"/>
      <c r="H124" s="444"/>
      <c r="I124" s="442"/>
      <c r="J124" s="442"/>
      <c r="K124" s="443"/>
      <c r="L124" s="1">
        <f t="shared" si="12"/>
        <v>7</v>
      </c>
      <c r="M124" s="1" t="str">
        <f t="shared" si="14"/>
        <v>Yes</v>
      </c>
      <c r="N124" s="1" t="str">
        <f t="shared" si="13"/>
        <v/>
      </c>
    </row>
    <row r="125" spans="1:14" ht="15" customHeight="1" x14ac:dyDescent="0.2">
      <c r="A125" s="444"/>
      <c r="B125" s="442"/>
      <c r="C125" s="442"/>
      <c r="D125" s="443"/>
      <c r="E125" s="27"/>
      <c r="F125" s="27"/>
      <c r="G125" s="29"/>
      <c r="H125" s="444"/>
      <c r="I125" s="442"/>
      <c r="J125" s="442"/>
      <c r="K125" s="443"/>
      <c r="L125" s="1">
        <f t="shared" si="12"/>
        <v>7</v>
      </c>
      <c r="M125" s="1" t="str">
        <f t="shared" si="14"/>
        <v>Yes</v>
      </c>
      <c r="N125" s="1" t="str">
        <f t="shared" si="13"/>
        <v/>
      </c>
    </row>
    <row r="126" spans="1:14" ht="15" customHeight="1" x14ac:dyDescent="0.2">
      <c r="A126" s="444"/>
      <c r="B126" s="442"/>
      <c r="C126" s="442"/>
      <c r="D126" s="443"/>
      <c r="E126" s="27"/>
      <c r="F126" s="27"/>
      <c r="G126" s="29"/>
      <c r="H126" s="444"/>
      <c r="I126" s="442"/>
      <c r="J126" s="442"/>
      <c r="K126" s="443"/>
      <c r="L126" s="1">
        <f t="shared" si="12"/>
        <v>7</v>
      </c>
      <c r="M126" s="1" t="str">
        <f t="shared" si="14"/>
        <v>Yes</v>
      </c>
      <c r="N126" s="1" t="str">
        <f t="shared" si="13"/>
        <v/>
      </c>
    </row>
    <row r="127" spans="1:14" ht="15" customHeight="1" x14ac:dyDescent="0.2">
      <c r="A127" s="444"/>
      <c r="B127" s="442"/>
      <c r="C127" s="442"/>
      <c r="D127" s="443"/>
      <c r="E127" s="27"/>
      <c r="F127" s="27"/>
      <c r="G127" s="29"/>
      <c r="H127" s="444"/>
      <c r="I127" s="442"/>
      <c r="J127" s="442"/>
      <c r="K127" s="443"/>
      <c r="L127" s="1">
        <f t="shared" si="12"/>
        <v>7</v>
      </c>
      <c r="M127" s="1" t="str">
        <f t="shared" si="14"/>
        <v>Yes</v>
      </c>
      <c r="N127" s="1" t="str">
        <f t="shared" si="13"/>
        <v/>
      </c>
    </row>
    <row r="128" spans="1:14" ht="15" customHeight="1" x14ac:dyDescent="0.2">
      <c r="A128" s="444"/>
      <c r="B128" s="442"/>
      <c r="C128" s="442"/>
      <c r="D128" s="443"/>
      <c r="E128" s="27"/>
      <c r="F128" s="27"/>
      <c r="G128" s="29"/>
      <c r="H128" s="444"/>
      <c r="I128" s="442"/>
      <c r="J128" s="442"/>
      <c r="K128" s="443"/>
      <c r="L128" s="1">
        <f t="shared" si="12"/>
        <v>7</v>
      </c>
      <c r="M128" s="1" t="str">
        <f t="shared" si="14"/>
        <v>Yes</v>
      </c>
      <c r="N128" s="1" t="str">
        <f t="shared" si="13"/>
        <v/>
      </c>
    </row>
    <row r="129" spans="1:14" ht="15" customHeight="1" x14ac:dyDescent="0.2">
      <c r="A129" s="444"/>
      <c r="B129" s="442"/>
      <c r="C129" s="442"/>
      <c r="D129" s="443"/>
      <c r="E129" s="27"/>
      <c r="F129" s="27"/>
      <c r="G129" s="29"/>
      <c r="H129" s="444"/>
      <c r="I129" s="442"/>
      <c r="J129" s="442"/>
      <c r="K129" s="443"/>
      <c r="L129" s="1">
        <f t="shared" si="12"/>
        <v>7</v>
      </c>
      <c r="M129" s="1" t="str">
        <f t="shared" si="14"/>
        <v>Yes</v>
      </c>
      <c r="N129" s="1" t="str">
        <f t="shared" si="13"/>
        <v/>
      </c>
    </row>
    <row r="130" spans="1:14" ht="15" customHeight="1" x14ac:dyDescent="0.2">
      <c r="A130" s="444"/>
      <c r="B130" s="442"/>
      <c r="C130" s="442"/>
      <c r="D130" s="443"/>
      <c r="E130" s="27"/>
      <c r="F130" s="27"/>
      <c r="G130" s="29"/>
      <c r="H130" s="444"/>
      <c r="I130" s="442"/>
      <c r="J130" s="442"/>
      <c r="K130" s="443"/>
      <c r="L130" s="1">
        <f t="shared" si="12"/>
        <v>7</v>
      </c>
      <c r="M130" s="1" t="str">
        <f t="shared" si="14"/>
        <v>Yes</v>
      </c>
      <c r="N130" s="1" t="str">
        <f t="shared" si="13"/>
        <v/>
      </c>
    </row>
    <row r="131" spans="1:14" ht="15" customHeight="1" x14ac:dyDescent="0.2">
      <c r="A131" s="444"/>
      <c r="B131" s="442"/>
      <c r="C131" s="442"/>
      <c r="D131" s="443"/>
      <c r="E131" s="27"/>
      <c r="F131" s="27"/>
      <c r="G131" s="29"/>
      <c r="H131" s="444"/>
      <c r="I131" s="442"/>
      <c r="J131" s="442"/>
      <c r="K131" s="443"/>
      <c r="L131" s="1">
        <f t="shared" si="12"/>
        <v>7</v>
      </c>
      <c r="M131" s="1" t="str">
        <f t="shared" si="14"/>
        <v>Yes</v>
      </c>
      <c r="N131" s="1" t="str">
        <f t="shared" si="13"/>
        <v/>
      </c>
    </row>
    <row r="132" spans="1:14" ht="15" customHeight="1" x14ac:dyDescent="0.2">
      <c r="A132" s="444"/>
      <c r="B132" s="442"/>
      <c r="C132" s="442"/>
      <c r="D132" s="443"/>
      <c r="E132" s="27"/>
      <c r="F132" s="27"/>
      <c r="G132" s="29"/>
      <c r="H132" s="444"/>
      <c r="I132" s="442"/>
      <c r="J132" s="442"/>
      <c r="K132" s="443"/>
      <c r="L132" s="1">
        <f t="shared" si="12"/>
        <v>7</v>
      </c>
      <c r="M132" s="1" t="str">
        <f t="shared" si="14"/>
        <v>Yes</v>
      </c>
      <c r="N132" s="1" t="str">
        <f t="shared" si="13"/>
        <v/>
      </c>
    </row>
    <row r="133" spans="1:14" ht="15" customHeight="1" x14ac:dyDescent="0.2">
      <c r="A133" s="444"/>
      <c r="B133" s="442"/>
      <c r="C133" s="442"/>
      <c r="D133" s="443"/>
      <c r="E133" s="27"/>
      <c r="F133" s="27"/>
      <c r="G133" s="29"/>
      <c r="H133" s="444"/>
      <c r="I133" s="442"/>
      <c r="J133" s="442"/>
      <c r="K133" s="443"/>
      <c r="L133" s="1">
        <f t="shared" si="12"/>
        <v>7</v>
      </c>
      <c r="M133" s="1" t="str">
        <f t="shared" si="14"/>
        <v>Yes</v>
      </c>
      <c r="N133" s="1" t="str">
        <f t="shared" si="13"/>
        <v/>
      </c>
    </row>
    <row r="134" spans="1:14" ht="15" customHeight="1" x14ac:dyDescent="0.2">
      <c r="A134" s="444"/>
      <c r="B134" s="442"/>
      <c r="C134" s="442"/>
      <c r="D134" s="443"/>
      <c r="E134" s="27"/>
      <c r="F134" s="27"/>
      <c r="G134" s="29"/>
      <c r="H134" s="444"/>
      <c r="I134" s="442"/>
      <c r="J134" s="442"/>
      <c r="K134" s="443"/>
      <c r="L134" s="1">
        <f t="shared" si="12"/>
        <v>7</v>
      </c>
      <c r="M134" s="1" t="str">
        <f t="shared" si="14"/>
        <v>Yes</v>
      </c>
      <c r="N134" s="1" t="str">
        <f t="shared" si="13"/>
        <v/>
      </c>
    </row>
    <row r="135" spans="1:14" ht="15" customHeight="1" x14ac:dyDescent="0.2">
      <c r="A135" s="444"/>
      <c r="B135" s="442"/>
      <c r="C135" s="442"/>
      <c r="D135" s="443"/>
      <c r="E135" s="27"/>
      <c r="F135" s="27"/>
      <c r="G135" s="29"/>
      <c r="H135" s="444"/>
      <c r="I135" s="442"/>
      <c r="J135" s="442"/>
      <c r="K135" s="443"/>
      <c r="L135" s="1">
        <f t="shared" si="12"/>
        <v>7</v>
      </c>
      <c r="M135" s="1" t="str">
        <f t="shared" si="14"/>
        <v>Yes</v>
      </c>
      <c r="N135" s="1" t="str">
        <f t="shared" si="13"/>
        <v/>
      </c>
    </row>
    <row r="136" spans="1:14" ht="15" customHeight="1" x14ac:dyDescent="0.2">
      <c r="A136" s="444"/>
      <c r="B136" s="442"/>
      <c r="C136" s="442"/>
      <c r="D136" s="443"/>
      <c r="E136" s="27"/>
      <c r="F136" s="27"/>
      <c r="G136" s="29"/>
      <c r="H136" s="444"/>
      <c r="I136" s="442"/>
      <c r="J136" s="442"/>
      <c r="K136" s="443"/>
      <c r="L136" s="1">
        <f t="shared" si="12"/>
        <v>7</v>
      </c>
      <c r="M136" s="1" t="str">
        <f t="shared" si="14"/>
        <v>Yes</v>
      </c>
      <c r="N136" s="1" t="str">
        <f t="shared" si="13"/>
        <v/>
      </c>
    </row>
    <row r="137" spans="1:14" ht="15" customHeight="1" x14ac:dyDescent="0.2">
      <c r="A137" s="444"/>
      <c r="B137" s="442"/>
      <c r="C137" s="442"/>
      <c r="D137" s="443"/>
      <c r="E137" s="27"/>
      <c r="F137" s="27"/>
      <c r="G137" s="29"/>
      <c r="H137" s="444"/>
      <c r="I137" s="442"/>
      <c r="J137" s="442"/>
      <c r="K137" s="443"/>
      <c r="L137" s="1">
        <f t="shared" si="12"/>
        <v>7</v>
      </c>
      <c r="M137" s="1" t="str">
        <f t="shared" si="14"/>
        <v>Yes</v>
      </c>
      <c r="N137" s="1" t="str">
        <f t="shared" si="13"/>
        <v/>
      </c>
    </row>
    <row r="138" spans="1:14" ht="15" customHeight="1" x14ac:dyDescent="0.2">
      <c r="A138" s="444"/>
      <c r="B138" s="442"/>
      <c r="C138" s="442"/>
      <c r="D138" s="443"/>
      <c r="E138" s="27"/>
      <c r="F138" s="27"/>
      <c r="G138" s="29"/>
      <c r="H138" s="444"/>
      <c r="I138" s="442"/>
      <c r="J138" s="442"/>
      <c r="K138" s="443"/>
      <c r="L138" s="1">
        <f t="shared" si="12"/>
        <v>7</v>
      </c>
      <c r="M138" s="1" t="str">
        <f t="shared" si="14"/>
        <v>Yes</v>
      </c>
      <c r="N138" s="1" t="str">
        <f t="shared" si="13"/>
        <v/>
      </c>
    </row>
    <row r="139" spans="1:14" ht="15" customHeight="1" x14ac:dyDescent="0.2">
      <c r="A139" s="444"/>
      <c r="B139" s="442"/>
      <c r="C139" s="442"/>
      <c r="D139" s="443"/>
      <c r="E139" s="27"/>
      <c r="F139" s="27"/>
      <c r="G139" s="29"/>
      <c r="H139" s="444"/>
      <c r="I139" s="442"/>
      <c r="J139" s="442"/>
      <c r="K139" s="443"/>
      <c r="L139" s="1">
        <f t="shared" si="12"/>
        <v>7</v>
      </c>
      <c r="M139" s="1" t="str">
        <f t="shared" si="14"/>
        <v>Yes</v>
      </c>
      <c r="N139" s="1" t="str">
        <f t="shared" si="13"/>
        <v/>
      </c>
    </row>
    <row r="140" spans="1:14" ht="15" customHeight="1" x14ac:dyDescent="0.2">
      <c r="A140" s="444"/>
      <c r="B140" s="442"/>
      <c r="C140" s="442"/>
      <c r="D140" s="443"/>
      <c r="E140" s="27"/>
      <c r="F140" s="27"/>
      <c r="G140" s="29"/>
      <c r="H140" s="444"/>
      <c r="I140" s="442"/>
      <c r="J140" s="442"/>
      <c r="K140" s="443"/>
      <c r="L140" s="1">
        <f t="shared" si="12"/>
        <v>7</v>
      </c>
      <c r="M140" s="1" t="str">
        <f t="shared" si="14"/>
        <v>Yes</v>
      </c>
      <c r="N140" s="1" t="str">
        <f t="shared" si="13"/>
        <v/>
      </c>
    </row>
    <row r="141" spans="1:14" ht="15" customHeight="1" x14ac:dyDescent="0.2">
      <c r="A141" s="550" t="s">
        <v>96</v>
      </c>
      <c r="B141" s="480"/>
      <c r="C141" s="480"/>
      <c r="D141" s="480"/>
      <c r="E141" s="480"/>
      <c r="F141" s="481"/>
      <c r="G141" s="446">
        <f>SUM(G116:G140)</f>
        <v>0</v>
      </c>
      <c r="H141" s="447"/>
      <c r="I141" s="447"/>
      <c r="J141" s="447"/>
      <c r="K141" s="551"/>
      <c r="M141" s="1">
        <f>COUNTIF(M116:M140,"Yes")</f>
        <v>25</v>
      </c>
    </row>
    <row r="142" spans="1:14" ht="15" customHeight="1" x14ac:dyDescent="0.2">
      <c r="A142" s="552"/>
      <c r="B142" s="452"/>
      <c r="C142" s="452"/>
      <c r="D142" s="452"/>
      <c r="E142" s="452"/>
      <c r="F142" s="452"/>
      <c r="G142" s="452"/>
      <c r="H142" s="452"/>
      <c r="I142" s="452"/>
      <c r="J142" s="452"/>
      <c r="K142" s="553"/>
    </row>
    <row r="143" spans="1:14" ht="18" customHeight="1" x14ac:dyDescent="0.2">
      <c r="A143" s="554" t="s">
        <v>97</v>
      </c>
      <c r="B143" s="455"/>
      <c r="C143" s="455"/>
      <c r="D143" s="455"/>
      <c r="E143" s="455"/>
      <c r="F143" s="455"/>
      <c r="G143" s="455"/>
      <c r="H143" s="455"/>
      <c r="I143" s="455"/>
      <c r="J143" s="455"/>
      <c r="K143" s="555"/>
    </row>
    <row r="144" spans="1:14" ht="18" customHeight="1" x14ac:dyDescent="0.2">
      <c r="A144" s="554" t="s">
        <v>505</v>
      </c>
      <c r="B144" s="455"/>
      <c r="C144" s="455"/>
      <c r="D144" s="455"/>
      <c r="E144" s="455"/>
      <c r="F144" s="455"/>
      <c r="G144" s="455"/>
      <c r="H144" s="455"/>
      <c r="I144" s="455"/>
      <c r="J144" s="455"/>
      <c r="K144" s="555"/>
    </row>
    <row r="145" spans="1:14" ht="15" customHeight="1" x14ac:dyDescent="0.2">
      <c r="A145" s="470" t="s">
        <v>49</v>
      </c>
      <c r="B145" s="461"/>
      <c r="C145" s="461"/>
      <c r="D145" s="462"/>
      <c r="E145" s="457" t="s">
        <v>43</v>
      </c>
      <c r="F145" s="457" t="s">
        <v>120</v>
      </c>
      <c r="G145" s="469" t="s">
        <v>104</v>
      </c>
      <c r="H145" s="470" t="s">
        <v>53</v>
      </c>
      <c r="I145" s="461"/>
      <c r="J145" s="461"/>
      <c r="K145" s="462"/>
    </row>
    <row r="146" spans="1:14" ht="15" customHeight="1" x14ac:dyDescent="0.2">
      <c r="A146" s="483"/>
      <c r="B146" s="464"/>
      <c r="C146" s="464"/>
      <c r="D146" s="465"/>
      <c r="E146" s="458"/>
      <c r="F146" s="458"/>
      <c r="G146" s="458"/>
      <c r="H146" s="483"/>
      <c r="I146" s="464"/>
      <c r="J146" s="464"/>
      <c r="K146" s="465"/>
    </row>
    <row r="147" spans="1:14" ht="15" customHeight="1" x14ac:dyDescent="0.2">
      <c r="A147" s="483"/>
      <c r="B147" s="464"/>
      <c r="C147" s="464"/>
      <c r="D147" s="465"/>
      <c r="E147" s="458"/>
      <c r="F147" s="458"/>
      <c r="G147" s="458"/>
      <c r="H147" s="483"/>
      <c r="I147" s="464"/>
      <c r="J147" s="464"/>
      <c r="K147" s="465"/>
    </row>
    <row r="148" spans="1:14" ht="15" customHeight="1" x14ac:dyDescent="0.2">
      <c r="A148" s="483"/>
      <c r="B148" s="464"/>
      <c r="C148" s="464"/>
      <c r="D148" s="465"/>
      <c r="E148" s="458"/>
      <c r="F148" s="458"/>
      <c r="G148" s="458"/>
      <c r="H148" s="483"/>
      <c r="I148" s="464"/>
      <c r="J148" s="464"/>
      <c r="K148" s="465"/>
    </row>
    <row r="149" spans="1:14" ht="15" customHeight="1" x14ac:dyDescent="0.2">
      <c r="A149" s="483"/>
      <c r="B149" s="464"/>
      <c r="C149" s="464"/>
      <c r="D149" s="465"/>
      <c r="E149" s="458"/>
      <c r="F149" s="458"/>
      <c r="G149" s="458"/>
      <c r="H149" s="483"/>
      <c r="I149" s="464"/>
      <c r="J149" s="464"/>
      <c r="K149" s="465"/>
    </row>
    <row r="150" spans="1:14" ht="14.25" customHeight="1" x14ac:dyDescent="0.2">
      <c r="A150" s="485"/>
      <c r="B150" s="467"/>
      <c r="C150" s="467"/>
      <c r="D150" s="468"/>
      <c r="E150" s="459"/>
      <c r="F150" s="459"/>
      <c r="G150" s="459"/>
      <c r="H150" s="485"/>
      <c r="I150" s="467"/>
      <c r="J150" s="467"/>
      <c r="K150" s="468"/>
    </row>
    <row r="151" spans="1:14" ht="15" customHeight="1" x14ac:dyDescent="0.2">
      <c r="A151" s="444" t="s">
        <v>572</v>
      </c>
      <c r="B151" s="442"/>
      <c r="C151" s="442"/>
      <c r="D151" s="443"/>
      <c r="E151" s="27" t="s">
        <v>51</v>
      </c>
      <c r="F151" s="27" t="s">
        <v>383</v>
      </c>
      <c r="G151" s="29">
        <v>600</v>
      </c>
      <c r="H151" s="444" t="s">
        <v>578</v>
      </c>
      <c r="I151" s="442"/>
      <c r="J151" s="442"/>
      <c r="K151" s="443"/>
      <c r="L151" s="1">
        <f t="shared" ref="L151:L175" si="15">COUNTBLANK(E151:K151)</f>
        <v>3</v>
      </c>
      <c r="M151" s="1" t="str">
        <f>IF(AND(A151&lt;&gt;"",L151&gt;3),"No","Yes")</f>
        <v>Yes</v>
      </c>
      <c r="N151" s="1" t="str">
        <f t="shared" ref="N151:N175" si="16">CONCATENATE(E151,F151)</f>
        <v>Support ServicesNON SETASIDE</v>
      </c>
    </row>
    <row r="152" spans="1:14" ht="15" customHeight="1" x14ac:dyDescent="0.2">
      <c r="A152" s="444" t="s">
        <v>573</v>
      </c>
      <c r="B152" s="442"/>
      <c r="C152" s="442"/>
      <c r="D152" s="443"/>
      <c r="E152" s="27" t="s">
        <v>51</v>
      </c>
      <c r="F152" s="27" t="s">
        <v>383</v>
      </c>
      <c r="G152" s="29">
        <v>3958.18</v>
      </c>
      <c r="H152" s="444" t="s">
        <v>579</v>
      </c>
      <c r="I152" s="442"/>
      <c r="J152" s="442"/>
      <c r="K152" s="443"/>
      <c r="L152" s="1">
        <f t="shared" si="15"/>
        <v>3</v>
      </c>
      <c r="M152" s="1" t="str">
        <f t="shared" ref="M152:M175" si="17">IF(AND(A152&lt;&gt;"",L152&gt;3),"No","Yes")</f>
        <v>Yes</v>
      </c>
      <c r="N152" s="1" t="str">
        <f t="shared" si="16"/>
        <v>Support ServicesNON SETASIDE</v>
      </c>
    </row>
    <row r="153" spans="1:14" ht="15" customHeight="1" x14ac:dyDescent="0.2">
      <c r="A153" s="444"/>
      <c r="B153" s="442"/>
      <c r="C153" s="442"/>
      <c r="D153" s="443"/>
      <c r="E153" s="27"/>
      <c r="F153" s="27"/>
      <c r="G153" s="29"/>
      <c r="H153" s="444"/>
      <c r="I153" s="442"/>
      <c r="J153" s="442"/>
      <c r="K153" s="443"/>
      <c r="L153" s="1">
        <f t="shared" si="15"/>
        <v>7</v>
      </c>
      <c r="M153" s="1" t="str">
        <f t="shared" si="17"/>
        <v>Yes</v>
      </c>
      <c r="N153" s="1" t="str">
        <f t="shared" si="16"/>
        <v/>
      </c>
    </row>
    <row r="154" spans="1:14" ht="15" customHeight="1" x14ac:dyDescent="0.2">
      <c r="A154" s="444"/>
      <c r="B154" s="442"/>
      <c r="C154" s="442"/>
      <c r="D154" s="443"/>
      <c r="E154" s="27"/>
      <c r="F154" s="27"/>
      <c r="G154" s="29"/>
      <c r="H154" s="444"/>
      <c r="I154" s="442"/>
      <c r="J154" s="442"/>
      <c r="K154" s="443"/>
      <c r="L154" s="1">
        <f t="shared" si="15"/>
        <v>7</v>
      </c>
      <c r="M154" s="1" t="str">
        <f t="shared" si="17"/>
        <v>Yes</v>
      </c>
      <c r="N154" s="1" t="str">
        <f t="shared" si="16"/>
        <v/>
      </c>
    </row>
    <row r="155" spans="1:14" ht="15" customHeight="1" x14ac:dyDescent="0.2">
      <c r="A155" s="444"/>
      <c r="B155" s="442"/>
      <c r="C155" s="442"/>
      <c r="D155" s="443"/>
      <c r="E155" s="27"/>
      <c r="F155" s="27"/>
      <c r="G155" s="29"/>
      <c r="H155" s="444"/>
      <c r="I155" s="442"/>
      <c r="J155" s="442"/>
      <c r="K155" s="443"/>
      <c r="L155" s="1">
        <f t="shared" si="15"/>
        <v>7</v>
      </c>
      <c r="M155" s="1" t="str">
        <f t="shared" si="17"/>
        <v>Yes</v>
      </c>
      <c r="N155" s="1" t="str">
        <f t="shared" si="16"/>
        <v/>
      </c>
    </row>
    <row r="156" spans="1:14" ht="15" customHeight="1" x14ac:dyDescent="0.2">
      <c r="A156" s="444"/>
      <c r="B156" s="442"/>
      <c r="C156" s="442"/>
      <c r="D156" s="443"/>
      <c r="E156" s="27"/>
      <c r="F156" s="27"/>
      <c r="G156" s="29"/>
      <c r="H156" s="444"/>
      <c r="I156" s="442"/>
      <c r="J156" s="442"/>
      <c r="K156" s="443"/>
      <c r="L156" s="1">
        <f t="shared" si="15"/>
        <v>7</v>
      </c>
      <c r="M156" s="1" t="str">
        <f t="shared" si="17"/>
        <v>Yes</v>
      </c>
      <c r="N156" s="1" t="str">
        <f t="shared" si="16"/>
        <v/>
      </c>
    </row>
    <row r="157" spans="1:14" ht="15" customHeight="1" x14ac:dyDescent="0.2">
      <c r="A157" s="444"/>
      <c r="B157" s="442"/>
      <c r="C157" s="442"/>
      <c r="D157" s="443"/>
      <c r="E157" s="27"/>
      <c r="F157" s="27"/>
      <c r="G157" s="29"/>
      <c r="H157" s="444"/>
      <c r="I157" s="442"/>
      <c r="J157" s="442"/>
      <c r="K157" s="443"/>
      <c r="L157" s="1">
        <f t="shared" si="15"/>
        <v>7</v>
      </c>
      <c r="M157" s="1" t="str">
        <f t="shared" si="17"/>
        <v>Yes</v>
      </c>
      <c r="N157" s="1" t="str">
        <f t="shared" si="16"/>
        <v/>
      </c>
    </row>
    <row r="158" spans="1:14" ht="15" customHeight="1" x14ac:dyDescent="0.2">
      <c r="A158" s="444"/>
      <c r="B158" s="442"/>
      <c r="C158" s="442"/>
      <c r="D158" s="443"/>
      <c r="E158" s="27"/>
      <c r="F158" s="27"/>
      <c r="G158" s="29"/>
      <c r="H158" s="444"/>
      <c r="I158" s="442"/>
      <c r="J158" s="442"/>
      <c r="K158" s="443"/>
      <c r="L158" s="1">
        <f t="shared" si="15"/>
        <v>7</v>
      </c>
      <c r="M158" s="1" t="str">
        <f t="shared" si="17"/>
        <v>Yes</v>
      </c>
      <c r="N158" s="1" t="str">
        <f t="shared" si="16"/>
        <v/>
      </c>
    </row>
    <row r="159" spans="1:14" ht="15" customHeight="1" x14ac:dyDescent="0.2">
      <c r="A159" s="444"/>
      <c r="B159" s="442"/>
      <c r="C159" s="442"/>
      <c r="D159" s="443"/>
      <c r="E159" s="27"/>
      <c r="F159" s="27"/>
      <c r="G159" s="29"/>
      <c r="H159" s="444"/>
      <c r="I159" s="442"/>
      <c r="J159" s="442"/>
      <c r="K159" s="443"/>
      <c r="L159" s="1">
        <f t="shared" si="15"/>
        <v>7</v>
      </c>
      <c r="M159" s="1" t="str">
        <f t="shared" si="17"/>
        <v>Yes</v>
      </c>
      <c r="N159" s="1" t="str">
        <f t="shared" si="16"/>
        <v/>
      </c>
    </row>
    <row r="160" spans="1:14" ht="15" customHeight="1" x14ac:dyDescent="0.2">
      <c r="A160" s="444"/>
      <c r="B160" s="442"/>
      <c r="C160" s="442"/>
      <c r="D160" s="443"/>
      <c r="E160" s="27"/>
      <c r="F160" s="27"/>
      <c r="G160" s="29"/>
      <c r="H160" s="444"/>
      <c r="I160" s="442"/>
      <c r="J160" s="442"/>
      <c r="K160" s="443"/>
      <c r="L160" s="1">
        <f t="shared" si="15"/>
        <v>7</v>
      </c>
      <c r="M160" s="1" t="str">
        <f t="shared" si="17"/>
        <v>Yes</v>
      </c>
      <c r="N160" s="1" t="str">
        <f t="shared" si="16"/>
        <v/>
      </c>
    </row>
    <row r="161" spans="1:14" ht="15" customHeight="1" x14ac:dyDescent="0.2">
      <c r="A161" s="444"/>
      <c r="B161" s="442"/>
      <c r="C161" s="442"/>
      <c r="D161" s="443"/>
      <c r="E161" s="27"/>
      <c r="F161" s="27"/>
      <c r="G161" s="29"/>
      <c r="H161" s="444"/>
      <c r="I161" s="442"/>
      <c r="J161" s="442"/>
      <c r="K161" s="443"/>
      <c r="L161" s="1">
        <f t="shared" si="15"/>
        <v>7</v>
      </c>
      <c r="M161" s="1" t="str">
        <f t="shared" si="17"/>
        <v>Yes</v>
      </c>
      <c r="N161" s="1" t="str">
        <f t="shared" si="16"/>
        <v/>
      </c>
    </row>
    <row r="162" spans="1:14" ht="15" customHeight="1" x14ac:dyDescent="0.2">
      <c r="A162" s="444"/>
      <c r="B162" s="442"/>
      <c r="C162" s="442"/>
      <c r="D162" s="443"/>
      <c r="E162" s="27"/>
      <c r="F162" s="27"/>
      <c r="G162" s="29"/>
      <c r="H162" s="444"/>
      <c r="I162" s="442"/>
      <c r="J162" s="442"/>
      <c r="K162" s="443"/>
      <c r="L162" s="1">
        <f t="shared" si="15"/>
        <v>7</v>
      </c>
      <c r="M162" s="1" t="str">
        <f t="shared" si="17"/>
        <v>Yes</v>
      </c>
      <c r="N162" s="1" t="str">
        <f t="shared" si="16"/>
        <v/>
      </c>
    </row>
    <row r="163" spans="1:14" ht="15" customHeight="1" x14ac:dyDescent="0.2">
      <c r="A163" s="444"/>
      <c r="B163" s="442"/>
      <c r="C163" s="442"/>
      <c r="D163" s="443"/>
      <c r="E163" s="27"/>
      <c r="F163" s="27"/>
      <c r="G163" s="29"/>
      <c r="H163" s="444"/>
      <c r="I163" s="442"/>
      <c r="J163" s="442"/>
      <c r="K163" s="443"/>
      <c r="L163" s="1">
        <f t="shared" si="15"/>
        <v>7</v>
      </c>
      <c r="M163" s="1" t="str">
        <f t="shared" si="17"/>
        <v>Yes</v>
      </c>
      <c r="N163" s="1" t="str">
        <f t="shared" si="16"/>
        <v/>
      </c>
    </row>
    <row r="164" spans="1:14" ht="15" customHeight="1" x14ac:dyDescent="0.2">
      <c r="A164" s="444"/>
      <c r="B164" s="442"/>
      <c r="C164" s="442"/>
      <c r="D164" s="443"/>
      <c r="E164" s="27"/>
      <c r="F164" s="27"/>
      <c r="G164" s="29"/>
      <c r="H164" s="444"/>
      <c r="I164" s="442"/>
      <c r="J164" s="442"/>
      <c r="K164" s="443"/>
      <c r="L164" s="1">
        <f t="shared" si="15"/>
        <v>7</v>
      </c>
      <c r="M164" s="1" t="str">
        <f t="shared" si="17"/>
        <v>Yes</v>
      </c>
      <c r="N164" s="1" t="str">
        <f t="shared" si="16"/>
        <v/>
      </c>
    </row>
    <row r="165" spans="1:14" ht="15" customHeight="1" x14ac:dyDescent="0.2">
      <c r="A165" s="444"/>
      <c r="B165" s="442"/>
      <c r="C165" s="442"/>
      <c r="D165" s="443"/>
      <c r="E165" s="27"/>
      <c r="F165" s="27"/>
      <c r="G165" s="29"/>
      <c r="H165" s="444"/>
      <c r="I165" s="442"/>
      <c r="J165" s="442"/>
      <c r="K165" s="443"/>
      <c r="L165" s="1">
        <f t="shared" si="15"/>
        <v>7</v>
      </c>
      <c r="M165" s="1" t="str">
        <f t="shared" si="17"/>
        <v>Yes</v>
      </c>
      <c r="N165" s="1" t="str">
        <f t="shared" si="16"/>
        <v/>
      </c>
    </row>
    <row r="166" spans="1:14" ht="15" customHeight="1" x14ac:dyDescent="0.2">
      <c r="A166" s="444"/>
      <c r="B166" s="442"/>
      <c r="C166" s="442"/>
      <c r="D166" s="443"/>
      <c r="E166" s="27"/>
      <c r="F166" s="27"/>
      <c r="G166" s="29"/>
      <c r="H166" s="444"/>
      <c r="I166" s="442"/>
      <c r="J166" s="442"/>
      <c r="K166" s="443"/>
      <c r="L166" s="1">
        <f t="shared" si="15"/>
        <v>7</v>
      </c>
      <c r="M166" s="1" t="str">
        <f t="shared" si="17"/>
        <v>Yes</v>
      </c>
      <c r="N166" s="1" t="str">
        <f t="shared" si="16"/>
        <v/>
      </c>
    </row>
    <row r="167" spans="1:14" ht="15" customHeight="1" x14ac:dyDescent="0.2">
      <c r="A167" s="444"/>
      <c r="B167" s="442"/>
      <c r="C167" s="442"/>
      <c r="D167" s="443"/>
      <c r="E167" s="27"/>
      <c r="F167" s="27"/>
      <c r="G167" s="29"/>
      <c r="H167" s="444"/>
      <c r="I167" s="442"/>
      <c r="J167" s="442"/>
      <c r="K167" s="443"/>
      <c r="L167" s="1">
        <f t="shared" si="15"/>
        <v>7</v>
      </c>
      <c r="M167" s="1" t="str">
        <f t="shared" si="17"/>
        <v>Yes</v>
      </c>
      <c r="N167" s="1" t="str">
        <f t="shared" si="16"/>
        <v/>
      </c>
    </row>
    <row r="168" spans="1:14" ht="15" customHeight="1" x14ac:dyDescent="0.2">
      <c r="A168" s="444"/>
      <c r="B168" s="442"/>
      <c r="C168" s="442"/>
      <c r="D168" s="443"/>
      <c r="E168" s="27"/>
      <c r="F168" s="27"/>
      <c r="G168" s="29"/>
      <c r="H168" s="444"/>
      <c r="I168" s="442"/>
      <c r="J168" s="442"/>
      <c r="K168" s="443"/>
      <c r="L168" s="1">
        <f t="shared" si="15"/>
        <v>7</v>
      </c>
      <c r="M168" s="1" t="str">
        <f t="shared" si="17"/>
        <v>Yes</v>
      </c>
      <c r="N168" s="1" t="str">
        <f t="shared" si="16"/>
        <v/>
      </c>
    </row>
    <row r="169" spans="1:14" ht="15" customHeight="1" x14ac:dyDescent="0.2">
      <c r="A169" s="444"/>
      <c r="B169" s="442"/>
      <c r="C169" s="442"/>
      <c r="D169" s="443"/>
      <c r="E169" s="27"/>
      <c r="F169" s="27"/>
      <c r="G169" s="29"/>
      <c r="H169" s="444"/>
      <c r="I169" s="442"/>
      <c r="J169" s="442"/>
      <c r="K169" s="443"/>
      <c r="L169" s="1">
        <f t="shared" si="15"/>
        <v>7</v>
      </c>
      <c r="M169" s="1" t="str">
        <f t="shared" si="17"/>
        <v>Yes</v>
      </c>
      <c r="N169" s="1" t="str">
        <f t="shared" si="16"/>
        <v/>
      </c>
    </row>
    <row r="170" spans="1:14" ht="15" customHeight="1" x14ac:dyDescent="0.2">
      <c r="A170" s="444"/>
      <c r="B170" s="442"/>
      <c r="C170" s="442"/>
      <c r="D170" s="443"/>
      <c r="E170" s="27"/>
      <c r="F170" s="27"/>
      <c r="G170" s="29"/>
      <c r="H170" s="444"/>
      <c r="I170" s="442"/>
      <c r="J170" s="442"/>
      <c r="K170" s="443"/>
      <c r="L170" s="1">
        <f t="shared" si="15"/>
        <v>7</v>
      </c>
      <c r="M170" s="1" t="str">
        <f t="shared" si="17"/>
        <v>Yes</v>
      </c>
      <c r="N170" s="1" t="str">
        <f t="shared" si="16"/>
        <v/>
      </c>
    </row>
    <row r="171" spans="1:14" ht="15" customHeight="1" x14ac:dyDescent="0.2">
      <c r="A171" s="444"/>
      <c r="B171" s="442"/>
      <c r="C171" s="442"/>
      <c r="D171" s="443"/>
      <c r="E171" s="27"/>
      <c r="F171" s="27"/>
      <c r="G171" s="29"/>
      <c r="H171" s="444"/>
      <c r="I171" s="442"/>
      <c r="J171" s="442"/>
      <c r="K171" s="443"/>
      <c r="L171" s="1">
        <f t="shared" si="15"/>
        <v>7</v>
      </c>
      <c r="M171" s="1" t="str">
        <f t="shared" si="17"/>
        <v>Yes</v>
      </c>
      <c r="N171" s="1" t="str">
        <f t="shared" si="16"/>
        <v/>
      </c>
    </row>
    <row r="172" spans="1:14" ht="15" customHeight="1" x14ac:dyDescent="0.2">
      <c r="A172" s="444"/>
      <c r="B172" s="442"/>
      <c r="C172" s="442"/>
      <c r="D172" s="443"/>
      <c r="E172" s="27"/>
      <c r="F172" s="27"/>
      <c r="G172" s="29"/>
      <c r="H172" s="444"/>
      <c r="I172" s="442"/>
      <c r="J172" s="442"/>
      <c r="K172" s="443"/>
      <c r="L172" s="1">
        <f t="shared" si="15"/>
        <v>7</v>
      </c>
      <c r="M172" s="1" t="str">
        <f t="shared" si="17"/>
        <v>Yes</v>
      </c>
      <c r="N172" s="1" t="str">
        <f t="shared" si="16"/>
        <v/>
      </c>
    </row>
    <row r="173" spans="1:14" ht="15" customHeight="1" x14ac:dyDescent="0.2">
      <c r="A173" s="444"/>
      <c r="B173" s="442"/>
      <c r="C173" s="442"/>
      <c r="D173" s="443"/>
      <c r="E173" s="27"/>
      <c r="F173" s="27"/>
      <c r="G173" s="29"/>
      <c r="H173" s="444"/>
      <c r="I173" s="442"/>
      <c r="J173" s="442"/>
      <c r="K173" s="443"/>
      <c r="L173" s="1">
        <f t="shared" si="15"/>
        <v>7</v>
      </c>
      <c r="M173" s="1" t="str">
        <f t="shared" si="17"/>
        <v>Yes</v>
      </c>
      <c r="N173" s="1" t="str">
        <f t="shared" si="16"/>
        <v/>
      </c>
    </row>
    <row r="174" spans="1:14" ht="15" customHeight="1" x14ac:dyDescent="0.2">
      <c r="A174" s="444"/>
      <c r="B174" s="442"/>
      <c r="C174" s="442"/>
      <c r="D174" s="443"/>
      <c r="E174" s="27"/>
      <c r="F174" s="27"/>
      <c r="G174" s="29"/>
      <c r="H174" s="444"/>
      <c r="I174" s="442"/>
      <c r="J174" s="442"/>
      <c r="K174" s="443"/>
      <c r="L174" s="1">
        <f t="shared" si="15"/>
        <v>7</v>
      </c>
      <c r="M174" s="1" t="str">
        <f t="shared" si="17"/>
        <v>Yes</v>
      </c>
      <c r="N174" s="1" t="str">
        <f t="shared" si="16"/>
        <v/>
      </c>
    </row>
    <row r="175" spans="1:14" ht="15" customHeight="1" x14ac:dyDescent="0.2">
      <c r="A175" s="444"/>
      <c r="B175" s="442"/>
      <c r="C175" s="442"/>
      <c r="D175" s="443"/>
      <c r="E175" s="27"/>
      <c r="F175" s="27"/>
      <c r="G175" s="29"/>
      <c r="H175" s="444"/>
      <c r="I175" s="442"/>
      <c r="J175" s="442"/>
      <c r="K175" s="443"/>
      <c r="L175" s="1">
        <f t="shared" si="15"/>
        <v>7</v>
      </c>
      <c r="M175" s="1" t="str">
        <f t="shared" si="17"/>
        <v>Yes</v>
      </c>
      <c r="N175" s="1" t="str">
        <f t="shared" si="16"/>
        <v/>
      </c>
    </row>
    <row r="176" spans="1:14" ht="15" customHeight="1" x14ac:dyDescent="0.2">
      <c r="A176" s="550" t="s">
        <v>98</v>
      </c>
      <c r="B176" s="480"/>
      <c r="C176" s="480"/>
      <c r="D176" s="480"/>
      <c r="E176" s="480"/>
      <c r="F176" s="481"/>
      <c r="G176" s="446">
        <f>SUM(G151:G175)</f>
        <v>4558.18</v>
      </c>
      <c r="H176" s="447"/>
      <c r="I176" s="447"/>
      <c r="J176" s="447"/>
      <c r="K176" s="551"/>
      <c r="M176" s="1">
        <f>COUNTIF(M151:M175,"Yes")</f>
        <v>25</v>
      </c>
    </row>
    <row r="177" spans="1:14" ht="15" customHeight="1" x14ac:dyDescent="0.2">
      <c r="A177" s="552"/>
      <c r="B177" s="452"/>
      <c r="C177" s="452"/>
      <c r="D177" s="452"/>
      <c r="E177" s="452"/>
      <c r="F177" s="452"/>
      <c r="G177" s="452"/>
      <c r="H177" s="452"/>
      <c r="I177" s="452"/>
      <c r="J177" s="452"/>
      <c r="K177" s="553"/>
    </row>
    <row r="178" spans="1:14" ht="34.5" customHeight="1" x14ac:dyDescent="0.2">
      <c r="A178" s="554" t="s">
        <v>504</v>
      </c>
      <c r="B178" s="455"/>
      <c r="C178" s="455"/>
      <c r="D178" s="455"/>
      <c r="E178" s="455"/>
      <c r="F178" s="455"/>
      <c r="G178" s="455"/>
      <c r="H178" s="455"/>
      <c r="I178" s="455"/>
      <c r="J178" s="455"/>
      <c r="K178" s="555"/>
    </row>
    <row r="179" spans="1:14" ht="18" customHeight="1" x14ac:dyDescent="0.2">
      <c r="A179" s="554" t="s">
        <v>505</v>
      </c>
      <c r="B179" s="455"/>
      <c r="C179" s="455"/>
      <c r="D179" s="455"/>
      <c r="E179" s="455"/>
      <c r="F179" s="455"/>
      <c r="G179" s="455"/>
      <c r="H179" s="455"/>
      <c r="I179" s="455"/>
      <c r="J179" s="455"/>
      <c r="K179" s="555"/>
    </row>
    <row r="180" spans="1:14" ht="15" customHeight="1" x14ac:dyDescent="0.2">
      <c r="A180" s="470" t="s">
        <v>49</v>
      </c>
      <c r="B180" s="461"/>
      <c r="C180" s="461"/>
      <c r="D180" s="462"/>
      <c r="E180" s="457" t="s">
        <v>43</v>
      </c>
      <c r="F180" s="457" t="s">
        <v>120</v>
      </c>
      <c r="G180" s="469" t="s">
        <v>104</v>
      </c>
      <c r="H180" s="470" t="s">
        <v>53</v>
      </c>
      <c r="I180" s="461"/>
      <c r="J180" s="461"/>
      <c r="K180" s="462"/>
    </row>
    <row r="181" spans="1:14" ht="15" customHeight="1" x14ac:dyDescent="0.2">
      <c r="A181" s="483"/>
      <c r="B181" s="464"/>
      <c r="C181" s="464"/>
      <c r="D181" s="465"/>
      <c r="E181" s="458"/>
      <c r="F181" s="458"/>
      <c r="G181" s="458"/>
      <c r="H181" s="483"/>
      <c r="I181" s="464"/>
      <c r="J181" s="464"/>
      <c r="K181" s="465"/>
    </row>
    <row r="182" spans="1:14" ht="15" customHeight="1" x14ac:dyDescent="0.2">
      <c r="A182" s="483"/>
      <c r="B182" s="464"/>
      <c r="C182" s="464"/>
      <c r="D182" s="465"/>
      <c r="E182" s="458"/>
      <c r="F182" s="458"/>
      <c r="G182" s="458"/>
      <c r="H182" s="483"/>
      <c r="I182" s="464"/>
      <c r="J182" s="464"/>
      <c r="K182" s="465"/>
    </row>
    <row r="183" spans="1:14" ht="15" customHeight="1" x14ac:dyDescent="0.2">
      <c r="A183" s="483"/>
      <c r="B183" s="464"/>
      <c r="C183" s="464"/>
      <c r="D183" s="465"/>
      <c r="E183" s="458"/>
      <c r="F183" s="458"/>
      <c r="G183" s="458"/>
      <c r="H183" s="483"/>
      <c r="I183" s="464"/>
      <c r="J183" s="464"/>
      <c r="K183" s="465"/>
    </row>
    <row r="184" spans="1:14" ht="15" customHeight="1" x14ac:dyDescent="0.2">
      <c r="A184" s="483"/>
      <c r="B184" s="464"/>
      <c r="C184" s="464"/>
      <c r="D184" s="465"/>
      <c r="E184" s="458"/>
      <c r="F184" s="458"/>
      <c r="G184" s="458"/>
      <c r="H184" s="483"/>
      <c r="I184" s="464"/>
      <c r="J184" s="464"/>
      <c r="K184" s="465"/>
    </row>
    <row r="185" spans="1:14" ht="14.25" customHeight="1" x14ac:dyDescent="0.2">
      <c r="A185" s="485"/>
      <c r="B185" s="467"/>
      <c r="C185" s="467"/>
      <c r="D185" s="468"/>
      <c r="E185" s="459"/>
      <c r="F185" s="459"/>
      <c r="G185" s="459"/>
      <c r="H185" s="485"/>
      <c r="I185" s="467"/>
      <c r="J185" s="467"/>
      <c r="K185" s="468"/>
    </row>
    <row r="186" spans="1:14" ht="15" customHeight="1" x14ac:dyDescent="0.2">
      <c r="A186" s="444"/>
      <c r="B186" s="442"/>
      <c r="C186" s="442"/>
      <c r="D186" s="443"/>
      <c r="E186" s="27"/>
      <c r="F186" s="27"/>
      <c r="G186" s="29"/>
      <c r="H186" s="444"/>
      <c r="I186" s="442"/>
      <c r="J186" s="442"/>
      <c r="K186" s="443"/>
      <c r="L186" s="1">
        <f t="shared" ref="L186:L210" si="18">COUNTBLANK(E186:K186)</f>
        <v>7</v>
      </c>
      <c r="M186" s="1" t="str">
        <f>IF(AND(A186&lt;&gt;"",L186&gt;3),"No","Yes")</f>
        <v>Yes</v>
      </c>
      <c r="N186" s="1" t="str">
        <f t="shared" ref="N186:N210" si="19">CONCATENATE(E186,F186)</f>
        <v/>
      </c>
    </row>
    <row r="187" spans="1:14" ht="15" customHeight="1" x14ac:dyDescent="0.2">
      <c r="A187" s="444"/>
      <c r="B187" s="442"/>
      <c r="C187" s="442"/>
      <c r="D187" s="443"/>
      <c r="E187" s="27"/>
      <c r="F187" s="27"/>
      <c r="G187" s="29"/>
      <c r="H187" s="444"/>
      <c r="I187" s="442"/>
      <c r="J187" s="442"/>
      <c r="K187" s="443"/>
      <c r="L187" s="1">
        <f t="shared" si="18"/>
        <v>7</v>
      </c>
      <c r="M187" s="1" t="str">
        <f t="shared" ref="M187:M210" si="20">IF(AND(A187&lt;&gt;"",L187&gt;3),"No","Yes")</f>
        <v>Yes</v>
      </c>
      <c r="N187" s="1" t="str">
        <f t="shared" si="19"/>
        <v/>
      </c>
    </row>
    <row r="188" spans="1:14" ht="15" customHeight="1" x14ac:dyDescent="0.2">
      <c r="A188" s="444"/>
      <c r="B188" s="442"/>
      <c r="C188" s="442"/>
      <c r="D188" s="443"/>
      <c r="E188" s="27"/>
      <c r="F188" s="27"/>
      <c r="G188" s="29"/>
      <c r="H188" s="444"/>
      <c r="I188" s="442"/>
      <c r="J188" s="442"/>
      <c r="K188" s="443"/>
      <c r="L188" s="1">
        <f t="shared" si="18"/>
        <v>7</v>
      </c>
      <c r="M188" s="1" t="str">
        <f t="shared" si="20"/>
        <v>Yes</v>
      </c>
      <c r="N188" s="1" t="str">
        <f t="shared" si="19"/>
        <v/>
      </c>
    </row>
    <row r="189" spans="1:14" ht="15" customHeight="1" x14ac:dyDescent="0.2">
      <c r="A189" s="444"/>
      <c r="B189" s="442"/>
      <c r="C189" s="442"/>
      <c r="D189" s="443"/>
      <c r="E189" s="27"/>
      <c r="F189" s="27"/>
      <c r="G189" s="29"/>
      <c r="H189" s="444"/>
      <c r="I189" s="442"/>
      <c r="J189" s="442"/>
      <c r="K189" s="443"/>
      <c r="L189" s="1">
        <f t="shared" si="18"/>
        <v>7</v>
      </c>
      <c r="M189" s="1" t="str">
        <f t="shared" si="20"/>
        <v>Yes</v>
      </c>
      <c r="N189" s="1" t="str">
        <f t="shared" si="19"/>
        <v/>
      </c>
    </row>
    <row r="190" spans="1:14" ht="15" customHeight="1" x14ac:dyDescent="0.2">
      <c r="A190" s="444"/>
      <c r="B190" s="442"/>
      <c r="C190" s="442"/>
      <c r="D190" s="443"/>
      <c r="E190" s="27"/>
      <c r="F190" s="27"/>
      <c r="G190" s="29"/>
      <c r="H190" s="444"/>
      <c r="I190" s="442"/>
      <c r="J190" s="442"/>
      <c r="K190" s="443"/>
      <c r="L190" s="1">
        <f t="shared" si="18"/>
        <v>7</v>
      </c>
      <c r="M190" s="1" t="str">
        <f t="shared" si="20"/>
        <v>Yes</v>
      </c>
      <c r="N190" s="1" t="str">
        <f t="shared" si="19"/>
        <v/>
      </c>
    </row>
    <row r="191" spans="1:14" ht="15" customHeight="1" x14ac:dyDescent="0.2">
      <c r="A191" s="444"/>
      <c r="B191" s="442"/>
      <c r="C191" s="442"/>
      <c r="D191" s="443"/>
      <c r="E191" s="27"/>
      <c r="F191" s="27"/>
      <c r="G191" s="29"/>
      <c r="H191" s="444"/>
      <c r="I191" s="442"/>
      <c r="J191" s="442"/>
      <c r="K191" s="443"/>
      <c r="L191" s="1">
        <f t="shared" si="18"/>
        <v>7</v>
      </c>
      <c r="M191" s="1" t="str">
        <f t="shared" si="20"/>
        <v>Yes</v>
      </c>
      <c r="N191" s="1" t="str">
        <f t="shared" si="19"/>
        <v/>
      </c>
    </row>
    <row r="192" spans="1:14" ht="15" customHeight="1" x14ac:dyDescent="0.2">
      <c r="A192" s="444"/>
      <c r="B192" s="442"/>
      <c r="C192" s="442"/>
      <c r="D192" s="443"/>
      <c r="E192" s="27"/>
      <c r="F192" s="27"/>
      <c r="G192" s="29"/>
      <c r="H192" s="444"/>
      <c r="I192" s="442"/>
      <c r="J192" s="442"/>
      <c r="K192" s="443"/>
      <c r="L192" s="1">
        <f t="shared" si="18"/>
        <v>7</v>
      </c>
      <c r="M192" s="1" t="str">
        <f t="shared" si="20"/>
        <v>Yes</v>
      </c>
      <c r="N192" s="1" t="str">
        <f t="shared" si="19"/>
        <v/>
      </c>
    </row>
    <row r="193" spans="1:14" ht="15" customHeight="1" x14ac:dyDescent="0.2">
      <c r="A193" s="444"/>
      <c r="B193" s="442"/>
      <c r="C193" s="442"/>
      <c r="D193" s="443"/>
      <c r="E193" s="27"/>
      <c r="F193" s="27"/>
      <c r="G193" s="29"/>
      <c r="H193" s="444"/>
      <c r="I193" s="442"/>
      <c r="J193" s="442"/>
      <c r="K193" s="443"/>
      <c r="L193" s="1">
        <f t="shared" si="18"/>
        <v>7</v>
      </c>
      <c r="M193" s="1" t="str">
        <f t="shared" si="20"/>
        <v>Yes</v>
      </c>
      <c r="N193" s="1" t="str">
        <f t="shared" si="19"/>
        <v/>
      </c>
    </row>
    <row r="194" spans="1:14" ht="15" customHeight="1" x14ac:dyDescent="0.2">
      <c r="A194" s="444"/>
      <c r="B194" s="442"/>
      <c r="C194" s="442"/>
      <c r="D194" s="443"/>
      <c r="E194" s="27"/>
      <c r="F194" s="27"/>
      <c r="G194" s="29"/>
      <c r="H194" s="444"/>
      <c r="I194" s="442"/>
      <c r="J194" s="442"/>
      <c r="K194" s="443"/>
      <c r="L194" s="1">
        <f t="shared" si="18"/>
        <v>7</v>
      </c>
      <c r="M194" s="1" t="str">
        <f t="shared" si="20"/>
        <v>Yes</v>
      </c>
      <c r="N194" s="1" t="str">
        <f t="shared" si="19"/>
        <v/>
      </c>
    </row>
    <row r="195" spans="1:14" ht="15" customHeight="1" x14ac:dyDescent="0.2">
      <c r="A195" s="444"/>
      <c r="B195" s="442"/>
      <c r="C195" s="442"/>
      <c r="D195" s="443"/>
      <c r="E195" s="27"/>
      <c r="F195" s="27"/>
      <c r="G195" s="29"/>
      <c r="H195" s="444"/>
      <c r="I195" s="442"/>
      <c r="J195" s="442"/>
      <c r="K195" s="443"/>
      <c r="L195" s="1">
        <f t="shared" si="18"/>
        <v>7</v>
      </c>
      <c r="M195" s="1" t="str">
        <f t="shared" si="20"/>
        <v>Yes</v>
      </c>
      <c r="N195" s="1" t="str">
        <f t="shared" si="19"/>
        <v/>
      </c>
    </row>
    <row r="196" spans="1:14" ht="15" customHeight="1" x14ac:dyDescent="0.2">
      <c r="A196" s="444"/>
      <c r="B196" s="442"/>
      <c r="C196" s="442"/>
      <c r="D196" s="443"/>
      <c r="E196" s="27"/>
      <c r="F196" s="27"/>
      <c r="G196" s="29"/>
      <c r="H196" s="444"/>
      <c r="I196" s="442"/>
      <c r="J196" s="442"/>
      <c r="K196" s="443"/>
      <c r="L196" s="1">
        <f t="shared" si="18"/>
        <v>7</v>
      </c>
      <c r="M196" s="1" t="str">
        <f t="shared" si="20"/>
        <v>Yes</v>
      </c>
      <c r="N196" s="1" t="str">
        <f t="shared" si="19"/>
        <v/>
      </c>
    </row>
    <row r="197" spans="1:14" ht="15" customHeight="1" x14ac:dyDescent="0.2">
      <c r="A197" s="444"/>
      <c r="B197" s="442"/>
      <c r="C197" s="442"/>
      <c r="D197" s="443"/>
      <c r="E197" s="27"/>
      <c r="F197" s="27"/>
      <c r="G197" s="29"/>
      <c r="H197" s="444"/>
      <c r="I197" s="442"/>
      <c r="J197" s="442"/>
      <c r="K197" s="443"/>
      <c r="L197" s="1">
        <f t="shared" si="18"/>
        <v>7</v>
      </c>
      <c r="M197" s="1" t="str">
        <f t="shared" si="20"/>
        <v>Yes</v>
      </c>
      <c r="N197" s="1" t="str">
        <f t="shared" si="19"/>
        <v/>
      </c>
    </row>
    <row r="198" spans="1:14" ht="15" customHeight="1" x14ac:dyDescent="0.2">
      <c r="A198" s="444"/>
      <c r="B198" s="442"/>
      <c r="C198" s="442"/>
      <c r="D198" s="443"/>
      <c r="E198" s="27"/>
      <c r="F198" s="27"/>
      <c r="G198" s="29"/>
      <c r="H198" s="444"/>
      <c r="I198" s="442"/>
      <c r="J198" s="442"/>
      <c r="K198" s="443"/>
      <c r="L198" s="1">
        <f t="shared" si="18"/>
        <v>7</v>
      </c>
      <c r="M198" s="1" t="str">
        <f t="shared" si="20"/>
        <v>Yes</v>
      </c>
      <c r="N198" s="1" t="str">
        <f t="shared" si="19"/>
        <v/>
      </c>
    </row>
    <row r="199" spans="1:14" ht="15" customHeight="1" x14ac:dyDescent="0.2">
      <c r="A199" s="444"/>
      <c r="B199" s="442"/>
      <c r="C199" s="442"/>
      <c r="D199" s="443"/>
      <c r="E199" s="27"/>
      <c r="F199" s="27"/>
      <c r="G199" s="29"/>
      <c r="H199" s="444"/>
      <c r="I199" s="442"/>
      <c r="J199" s="442"/>
      <c r="K199" s="443"/>
      <c r="L199" s="1">
        <f t="shared" si="18"/>
        <v>7</v>
      </c>
      <c r="M199" s="1" t="str">
        <f t="shared" si="20"/>
        <v>Yes</v>
      </c>
      <c r="N199" s="1" t="str">
        <f t="shared" si="19"/>
        <v/>
      </c>
    </row>
    <row r="200" spans="1:14" ht="15" customHeight="1" x14ac:dyDescent="0.2">
      <c r="A200" s="444"/>
      <c r="B200" s="442"/>
      <c r="C200" s="442"/>
      <c r="D200" s="443"/>
      <c r="E200" s="27"/>
      <c r="F200" s="27"/>
      <c r="G200" s="29"/>
      <c r="H200" s="444"/>
      <c r="I200" s="442"/>
      <c r="J200" s="442"/>
      <c r="K200" s="443"/>
      <c r="L200" s="1">
        <f t="shared" si="18"/>
        <v>7</v>
      </c>
      <c r="M200" s="1" t="str">
        <f t="shared" si="20"/>
        <v>Yes</v>
      </c>
      <c r="N200" s="1" t="str">
        <f t="shared" si="19"/>
        <v/>
      </c>
    </row>
    <row r="201" spans="1:14" ht="15" customHeight="1" x14ac:dyDescent="0.2">
      <c r="A201" s="444"/>
      <c r="B201" s="442"/>
      <c r="C201" s="442"/>
      <c r="D201" s="443"/>
      <c r="E201" s="27"/>
      <c r="F201" s="27"/>
      <c r="G201" s="29"/>
      <c r="H201" s="444"/>
      <c r="I201" s="442"/>
      <c r="J201" s="442"/>
      <c r="K201" s="443"/>
      <c r="L201" s="1">
        <f t="shared" si="18"/>
        <v>7</v>
      </c>
      <c r="M201" s="1" t="str">
        <f t="shared" si="20"/>
        <v>Yes</v>
      </c>
      <c r="N201" s="1" t="str">
        <f t="shared" si="19"/>
        <v/>
      </c>
    </row>
    <row r="202" spans="1:14" ht="15" customHeight="1" x14ac:dyDescent="0.2">
      <c r="A202" s="444"/>
      <c r="B202" s="442"/>
      <c r="C202" s="442"/>
      <c r="D202" s="443"/>
      <c r="E202" s="27"/>
      <c r="F202" s="27"/>
      <c r="G202" s="29"/>
      <c r="H202" s="444"/>
      <c r="I202" s="442"/>
      <c r="J202" s="442"/>
      <c r="K202" s="443"/>
      <c r="L202" s="1">
        <f t="shared" si="18"/>
        <v>7</v>
      </c>
      <c r="M202" s="1" t="str">
        <f t="shared" si="20"/>
        <v>Yes</v>
      </c>
      <c r="N202" s="1" t="str">
        <f t="shared" si="19"/>
        <v/>
      </c>
    </row>
    <row r="203" spans="1:14" ht="15" customHeight="1" x14ac:dyDescent="0.2">
      <c r="A203" s="444"/>
      <c r="B203" s="442"/>
      <c r="C203" s="442"/>
      <c r="D203" s="443"/>
      <c r="E203" s="27"/>
      <c r="F203" s="27"/>
      <c r="G203" s="29"/>
      <c r="H203" s="444"/>
      <c r="I203" s="442"/>
      <c r="J203" s="442"/>
      <c r="K203" s="443"/>
      <c r="L203" s="1">
        <f t="shared" si="18"/>
        <v>7</v>
      </c>
      <c r="M203" s="1" t="str">
        <f t="shared" si="20"/>
        <v>Yes</v>
      </c>
      <c r="N203" s="1" t="str">
        <f t="shared" si="19"/>
        <v/>
      </c>
    </row>
    <row r="204" spans="1:14" ht="15" customHeight="1" x14ac:dyDescent="0.2">
      <c r="A204" s="444"/>
      <c r="B204" s="442"/>
      <c r="C204" s="442"/>
      <c r="D204" s="443"/>
      <c r="E204" s="27"/>
      <c r="F204" s="27"/>
      <c r="G204" s="29"/>
      <c r="H204" s="444"/>
      <c r="I204" s="442"/>
      <c r="J204" s="442"/>
      <c r="K204" s="443"/>
      <c r="L204" s="1">
        <f t="shared" si="18"/>
        <v>7</v>
      </c>
      <c r="M204" s="1" t="str">
        <f t="shared" si="20"/>
        <v>Yes</v>
      </c>
      <c r="N204" s="1" t="str">
        <f t="shared" si="19"/>
        <v/>
      </c>
    </row>
    <row r="205" spans="1:14" ht="15" customHeight="1" x14ac:dyDescent="0.2">
      <c r="A205" s="444"/>
      <c r="B205" s="442"/>
      <c r="C205" s="442"/>
      <c r="D205" s="443"/>
      <c r="E205" s="27"/>
      <c r="F205" s="27"/>
      <c r="G205" s="29"/>
      <c r="H205" s="444"/>
      <c r="I205" s="442"/>
      <c r="J205" s="442"/>
      <c r="K205" s="443"/>
      <c r="L205" s="1">
        <f t="shared" si="18"/>
        <v>7</v>
      </c>
      <c r="M205" s="1" t="str">
        <f t="shared" si="20"/>
        <v>Yes</v>
      </c>
      <c r="N205" s="1" t="str">
        <f t="shared" si="19"/>
        <v/>
      </c>
    </row>
    <row r="206" spans="1:14" ht="15" customHeight="1" x14ac:dyDescent="0.2">
      <c r="A206" s="444"/>
      <c r="B206" s="442"/>
      <c r="C206" s="442"/>
      <c r="D206" s="443"/>
      <c r="E206" s="27"/>
      <c r="F206" s="27"/>
      <c r="G206" s="29"/>
      <c r="H206" s="444"/>
      <c r="I206" s="442"/>
      <c r="J206" s="442"/>
      <c r="K206" s="443"/>
      <c r="L206" s="1">
        <f t="shared" si="18"/>
        <v>7</v>
      </c>
      <c r="M206" s="1" t="str">
        <f t="shared" si="20"/>
        <v>Yes</v>
      </c>
      <c r="N206" s="1" t="str">
        <f t="shared" si="19"/>
        <v/>
      </c>
    </row>
    <row r="207" spans="1:14" ht="15" customHeight="1" x14ac:dyDescent="0.2">
      <c r="A207" s="444"/>
      <c r="B207" s="442"/>
      <c r="C207" s="442"/>
      <c r="D207" s="443"/>
      <c r="E207" s="27"/>
      <c r="F207" s="27"/>
      <c r="G207" s="29"/>
      <c r="H207" s="444"/>
      <c r="I207" s="442"/>
      <c r="J207" s="442"/>
      <c r="K207" s="443"/>
      <c r="L207" s="1">
        <f t="shared" si="18"/>
        <v>7</v>
      </c>
      <c r="M207" s="1" t="str">
        <f t="shared" si="20"/>
        <v>Yes</v>
      </c>
      <c r="N207" s="1" t="str">
        <f t="shared" si="19"/>
        <v/>
      </c>
    </row>
    <row r="208" spans="1:14" ht="15" customHeight="1" x14ac:dyDescent="0.2">
      <c r="A208" s="444"/>
      <c r="B208" s="442"/>
      <c r="C208" s="442"/>
      <c r="D208" s="443"/>
      <c r="E208" s="27"/>
      <c r="F208" s="27"/>
      <c r="G208" s="29"/>
      <c r="H208" s="444"/>
      <c r="I208" s="442"/>
      <c r="J208" s="442"/>
      <c r="K208" s="443"/>
      <c r="L208" s="1">
        <f t="shared" si="18"/>
        <v>7</v>
      </c>
      <c r="M208" s="1" t="str">
        <f t="shared" si="20"/>
        <v>Yes</v>
      </c>
      <c r="N208" s="1" t="str">
        <f t="shared" si="19"/>
        <v/>
      </c>
    </row>
    <row r="209" spans="1:14" ht="15" customHeight="1" x14ac:dyDescent="0.2">
      <c r="A209" s="444"/>
      <c r="B209" s="442"/>
      <c r="C209" s="442"/>
      <c r="D209" s="443"/>
      <c r="E209" s="27"/>
      <c r="F209" s="27"/>
      <c r="G209" s="29"/>
      <c r="H209" s="444"/>
      <c r="I209" s="442"/>
      <c r="J209" s="442"/>
      <c r="K209" s="443"/>
      <c r="L209" s="1">
        <f t="shared" si="18"/>
        <v>7</v>
      </c>
      <c r="M209" s="1" t="str">
        <f t="shared" si="20"/>
        <v>Yes</v>
      </c>
      <c r="N209" s="1" t="str">
        <f t="shared" si="19"/>
        <v/>
      </c>
    </row>
    <row r="210" spans="1:14" ht="15" customHeight="1" x14ac:dyDescent="0.2">
      <c r="A210" s="444"/>
      <c r="B210" s="442"/>
      <c r="C210" s="442"/>
      <c r="D210" s="443"/>
      <c r="E210" s="27"/>
      <c r="F210" s="27"/>
      <c r="G210" s="29"/>
      <c r="H210" s="444"/>
      <c r="I210" s="442"/>
      <c r="J210" s="442"/>
      <c r="K210" s="443"/>
      <c r="L210" s="1">
        <f t="shared" si="18"/>
        <v>7</v>
      </c>
      <c r="M210" s="1" t="str">
        <f t="shared" si="20"/>
        <v>Yes</v>
      </c>
      <c r="N210" s="1" t="str">
        <f t="shared" si="19"/>
        <v/>
      </c>
    </row>
    <row r="211" spans="1:14" ht="15" customHeight="1" x14ac:dyDescent="0.2">
      <c r="A211" s="550" t="s">
        <v>99</v>
      </c>
      <c r="B211" s="480"/>
      <c r="C211" s="480"/>
      <c r="D211" s="480"/>
      <c r="E211" s="480"/>
      <c r="F211" s="481"/>
      <c r="G211" s="446">
        <f>SUM(G186:G210)</f>
        <v>0</v>
      </c>
      <c r="H211" s="447"/>
      <c r="I211" s="447"/>
      <c r="J211" s="447"/>
      <c r="K211" s="551"/>
      <c r="M211" s="1">
        <f>COUNTIF(M186:M210,"Yes")</f>
        <v>25</v>
      </c>
    </row>
    <row r="212" spans="1:14" ht="15" customHeight="1" x14ac:dyDescent="0.2">
      <c r="A212" s="552"/>
      <c r="B212" s="452"/>
      <c r="C212" s="452"/>
      <c r="D212" s="452"/>
      <c r="E212" s="452"/>
      <c r="F212" s="452"/>
      <c r="G212" s="452"/>
      <c r="H212" s="452"/>
      <c r="I212" s="452"/>
      <c r="J212" s="452"/>
      <c r="K212" s="553"/>
    </row>
    <row r="213" spans="1:14" ht="18" customHeight="1" x14ac:dyDescent="0.2">
      <c r="A213" s="554" t="s">
        <v>47</v>
      </c>
      <c r="B213" s="455"/>
      <c r="C213" s="455"/>
      <c r="D213" s="455"/>
      <c r="E213" s="455"/>
      <c r="F213" s="455"/>
      <c r="G213" s="455"/>
      <c r="H213" s="455"/>
      <c r="I213" s="455"/>
      <c r="J213" s="455"/>
      <c r="K213" s="555"/>
    </row>
    <row r="214" spans="1:14" ht="18" customHeight="1" x14ac:dyDescent="0.2">
      <c r="A214" s="554" t="s">
        <v>505</v>
      </c>
      <c r="B214" s="455"/>
      <c r="C214" s="455"/>
      <c r="D214" s="455"/>
      <c r="E214" s="455"/>
      <c r="F214" s="455"/>
      <c r="G214" s="455"/>
      <c r="H214" s="455"/>
      <c r="I214" s="455"/>
      <c r="J214" s="455"/>
      <c r="K214" s="555"/>
    </row>
    <row r="215" spans="1:14" ht="15" customHeight="1" x14ac:dyDescent="0.2">
      <c r="A215" s="470" t="s">
        <v>49</v>
      </c>
      <c r="B215" s="461"/>
      <c r="C215" s="461"/>
      <c r="D215" s="462"/>
      <c r="E215" s="457" t="s">
        <v>43</v>
      </c>
      <c r="F215" s="457" t="s">
        <v>120</v>
      </c>
      <c r="G215" s="469" t="s">
        <v>104</v>
      </c>
      <c r="H215" s="470" t="s">
        <v>53</v>
      </c>
      <c r="I215" s="461"/>
      <c r="J215" s="461"/>
      <c r="K215" s="462"/>
    </row>
    <row r="216" spans="1:14" ht="15" customHeight="1" x14ac:dyDescent="0.2">
      <c r="A216" s="483"/>
      <c r="B216" s="464"/>
      <c r="C216" s="464"/>
      <c r="D216" s="465"/>
      <c r="E216" s="458"/>
      <c r="F216" s="458"/>
      <c r="G216" s="458"/>
      <c r="H216" s="483"/>
      <c r="I216" s="464"/>
      <c r="J216" s="464"/>
      <c r="K216" s="465"/>
    </row>
    <row r="217" spans="1:14" ht="15" customHeight="1" x14ac:dyDescent="0.2">
      <c r="A217" s="483"/>
      <c r="B217" s="464"/>
      <c r="C217" s="464"/>
      <c r="D217" s="465"/>
      <c r="E217" s="458"/>
      <c r="F217" s="458"/>
      <c r="G217" s="458"/>
      <c r="H217" s="483"/>
      <c r="I217" s="464"/>
      <c r="J217" s="464"/>
      <c r="K217" s="465"/>
    </row>
    <row r="218" spans="1:14" ht="15" customHeight="1" x14ac:dyDescent="0.2">
      <c r="A218" s="483"/>
      <c r="B218" s="464"/>
      <c r="C218" s="464"/>
      <c r="D218" s="465"/>
      <c r="E218" s="458"/>
      <c r="F218" s="458"/>
      <c r="G218" s="458"/>
      <c r="H218" s="483"/>
      <c r="I218" s="464"/>
      <c r="J218" s="464"/>
      <c r="K218" s="465"/>
    </row>
    <row r="219" spans="1:14" ht="15" customHeight="1" x14ac:dyDescent="0.2">
      <c r="A219" s="483"/>
      <c r="B219" s="464"/>
      <c r="C219" s="464"/>
      <c r="D219" s="465"/>
      <c r="E219" s="458"/>
      <c r="F219" s="458"/>
      <c r="G219" s="458"/>
      <c r="H219" s="483"/>
      <c r="I219" s="464"/>
      <c r="J219" s="464"/>
      <c r="K219" s="465"/>
    </row>
    <row r="220" spans="1:14" ht="14.25" customHeight="1" x14ac:dyDescent="0.2">
      <c r="A220" s="485"/>
      <c r="B220" s="467"/>
      <c r="C220" s="467"/>
      <c r="D220" s="468"/>
      <c r="E220" s="459"/>
      <c r="F220" s="459"/>
      <c r="G220" s="459"/>
      <c r="H220" s="485"/>
      <c r="I220" s="467"/>
      <c r="J220" s="467"/>
      <c r="K220" s="468"/>
    </row>
    <row r="221" spans="1:14" ht="15" customHeight="1" x14ac:dyDescent="0.2">
      <c r="A221" s="444" t="s">
        <v>568</v>
      </c>
      <c r="B221" s="442"/>
      <c r="C221" s="442"/>
      <c r="D221" s="443"/>
      <c r="E221" s="27" t="s">
        <v>95</v>
      </c>
      <c r="F221" s="27" t="s">
        <v>383</v>
      </c>
      <c r="G221" s="29">
        <v>41761.269999999997</v>
      </c>
      <c r="H221" s="444" t="s">
        <v>571</v>
      </c>
      <c r="I221" s="442"/>
      <c r="J221" s="442"/>
      <c r="K221" s="443"/>
      <c r="L221" s="1">
        <f t="shared" ref="L221:L245" si="21">COUNTBLANK(E221:K221)</f>
        <v>3</v>
      </c>
      <c r="M221" s="1" t="str">
        <f>IF(AND(A221&lt;&gt;"",L221&gt;3),"No","Yes")</f>
        <v>Yes</v>
      </c>
      <c r="N221" s="1" t="str">
        <f t="shared" ref="N221:N245" si="22">CONCATENATE(E221,F221)</f>
        <v>Student TransportationNON SETASIDE</v>
      </c>
    </row>
    <row r="222" spans="1:14" ht="15" customHeight="1" x14ac:dyDescent="0.2">
      <c r="A222" s="444"/>
      <c r="B222" s="442"/>
      <c r="C222" s="442"/>
      <c r="D222" s="443"/>
      <c r="E222" s="27"/>
      <c r="F222" s="27"/>
      <c r="G222" s="29"/>
      <c r="H222" s="444"/>
      <c r="I222" s="442"/>
      <c r="J222" s="442"/>
      <c r="K222" s="443"/>
      <c r="L222" s="1">
        <f t="shared" si="21"/>
        <v>7</v>
      </c>
      <c r="M222" s="1" t="str">
        <f t="shared" ref="M222:M245" si="23">IF(AND(A222&lt;&gt;"",L222&gt;3),"No","Yes")</f>
        <v>Yes</v>
      </c>
      <c r="N222" s="1" t="str">
        <f t="shared" si="22"/>
        <v/>
      </c>
    </row>
    <row r="223" spans="1:14" ht="15" customHeight="1" x14ac:dyDescent="0.2">
      <c r="A223" s="444" t="s">
        <v>574</v>
      </c>
      <c r="B223" s="442"/>
      <c r="C223" s="442"/>
      <c r="D223" s="443"/>
      <c r="E223" s="27" t="s">
        <v>51</v>
      </c>
      <c r="F223" s="27" t="s">
        <v>383</v>
      </c>
      <c r="G223" s="29">
        <v>28500</v>
      </c>
      <c r="H223" s="444" t="s">
        <v>591</v>
      </c>
      <c r="I223" s="442"/>
      <c r="J223" s="442"/>
      <c r="K223" s="443"/>
      <c r="L223" s="1">
        <f t="shared" si="21"/>
        <v>3</v>
      </c>
      <c r="M223" s="1" t="str">
        <f t="shared" si="23"/>
        <v>Yes</v>
      </c>
      <c r="N223" s="1" t="str">
        <f t="shared" si="22"/>
        <v>Support ServicesNON SETASIDE</v>
      </c>
    </row>
    <row r="224" spans="1:14" ht="15" customHeight="1" x14ac:dyDescent="0.2">
      <c r="A224" s="444" t="s">
        <v>569</v>
      </c>
      <c r="B224" s="442"/>
      <c r="C224" s="442"/>
      <c r="D224" s="443"/>
      <c r="E224" s="27" t="s">
        <v>51</v>
      </c>
      <c r="F224" s="27" t="s">
        <v>383</v>
      </c>
      <c r="G224" s="29">
        <v>17000</v>
      </c>
      <c r="H224" s="444" t="s">
        <v>570</v>
      </c>
      <c r="I224" s="442"/>
      <c r="J224" s="442"/>
      <c r="K224" s="443"/>
      <c r="L224" s="1">
        <f t="shared" si="21"/>
        <v>3</v>
      </c>
      <c r="M224" s="1" t="str">
        <f t="shared" si="23"/>
        <v>Yes</v>
      </c>
      <c r="N224" s="1" t="str">
        <f t="shared" si="22"/>
        <v>Support ServicesNON SETASIDE</v>
      </c>
    </row>
    <row r="225" spans="1:14" ht="15" customHeight="1" x14ac:dyDescent="0.2">
      <c r="A225" s="444"/>
      <c r="B225" s="442"/>
      <c r="C225" s="442"/>
      <c r="D225" s="443"/>
      <c r="E225" s="27"/>
      <c r="F225" s="27"/>
      <c r="G225" s="29"/>
      <c r="H225" s="444"/>
      <c r="I225" s="442"/>
      <c r="J225" s="442"/>
      <c r="K225" s="443"/>
      <c r="L225" s="1">
        <f t="shared" si="21"/>
        <v>7</v>
      </c>
      <c r="M225" s="1" t="str">
        <f t="shared" si="23"/>
        <v>Yes</v>
      </c>
      <c r="N225" s="1" t="str">
        <f t="shared" si="22"/>
        <v/>
      </c>
    </row>
    <row r="226" spans="1:14" ht="15" customHeight="1" x14ac:dyDescent="0.2">
      <c r="A226" s="444"/>
      <c r="B226" s="442"/>
      <c r="C226" s="442"/>
      <c r="D226" s="443"/>
      <c r="E226" s="27"/>
      <c r="F226" s="27"/>
      <c r="G226" s="29"/>
      <c r="H226" s="444"/>
      <c r="I226" s="442"/>
      <c r="J226" s="442"/>
      <c r="K226" s="443"/>
      <c r="L226" s="1">
        <f t="shared" si="21"/>
        <v>7</v>
      </c>
      <c r="M226" s="1" t="str">
        <f t="shared" si="23"/>
        <v>Yes</v>
      </c>
      <c r="N226" s="1" t="str">
        <f t="shared" si="22"/>
        <v/>
      </c>
    </row>
    <row r="227" spans="1:14" ht="15" customHeight="1" x14ac:dyDescent="0.2">
      <c r="A227" s="444"/>
      <c r="B227" s="442"/>
      <c r="C227" s="442"/>
      <c r="D227" s="443"/>
      <c r="E227" s="27"/>
      <c r="F227" s="27"/>
      <c r="G227" s="29"/>
      <c r="H227" s="444"/>
      <c r="I227" s="442"/>
      <c r="J227" s="442"/>
      <c r="K227" s="443"/>
      <c r="L227" s="1">
        <f t="shared" si="21"/>
        <v>7</v>
      </c>
      <c r="M227" s="1" t="str">
        <f t="shared" si="23"/>
        <v>Yes</v>
      </c>
      <c r="N227" s="1" t="str">
        <f t="shared" si="22"/>
        <v/>
      </c>
    </row>
    <row r="228" spans="1:14" ht="15" customHeight="1" x14ac:dyDescent="0.2">
      <c r="A228" s="444"/>
      <c r="B228" s="442"/>
      <c r="C228" s="442"/>
      <c r="D228" s="443"/>
      <c r="E228" s="27"/>
      <c r="F228" s="27"/>
      <c r="G228" s="29"/>
      <c r="H228" s="444"/>
      <c r="I228" s="442"/>
      <c r="J228" s="442"/>
      <c r="K228" s="443"/>
      <c r="L228" s="1">
        <f t="shared" si="21"/>
        <v>7</v>
      </c>
      <c r="M228" s="1" t="str">
        <f t="shared" si="23"/>
        <v>Yes</v>
      </c>
      <c r="N228" s="1" t="str">
        <f t="shared" si="22"/>
        <v/>
      </c>
    </row>
    <row r="229" spans="1:14" ht="15" customHeight="1" x14ac:dyDescent="0.2">
      <c r="A229" s="444"/>
      <c r="B229" s="442"/>
      <c r="C229" s="442"/>
      <c r="D229" s="443"/>
      <c r="E229" s="27"/>
      <c r="F229" s="27"/>
      <c r="G229" s="29"/>
      <c r="H229" s="444"/>
      <c r="I229" s="442"/>
      <c r="J229" s="442"/>
      <c r="K229" s="443"/>
      <c r="L229" s="1">
        <f t="shared" si="21"/>
        <v>7</v>
      </c>
      <c r="M229" s="1" t="str">
        <f t="shared" si="23"/>
        <v>Yes</v>
      </c>
      <c r="N229" s="1" t="str">
        <f t="shared" si="22"/>
        <v/>
      </c>
    </row>
    <row r="230" spans="1:14" ht="15" customHeight="1" x14ac:dyDescent="0.2">
      <c r="A230" s="444"/>
      <c r="B230" s="442"/>
      <c r="C230" s="442"/>
      <c r="D230" s="443"/>
      <c r="E230" s="27"/>
      <c r="F230" s="27"/>
      <c r="G230" s="29"/>
      <c r="H230" s="444"/>
      <c r="I230" s="442"/>
      <c r="J230" s="442"/>
      <c r="K230" s="443"/>
      <c r="L230" s="1">
        <f t="shared" si="21"/>
        <v>7</v>
      </c>
      <c r="M230" s="1" t="str">
        <f t="shared" si="23"/>
        <v>Yes</v>
      </c>
      <c r="N230" s="1" t="str">
        <f t="shared" si="22"/>
        <v/>
      </c>
    </row>
    <row r="231" spans="1:14" ht="15" customHeight="1" x14ac:dyDescent="0.2">
      <c r="A231" s="444"/>
      <c r="B231" s="442"/>
      <c r="C231" s="442"/>
      <c r="D231" s="443"/>
      <c r="E231" s="27"/>
      <c r="F231" s="27"/>
      <c r="G231" s="29"/>
      <c r="H231" s="444"/>
      <c r="I231" s="442"/>
      <c r="J231" s="442"/>
      <c r="K231" s="443"/>
      <c r="L231" s="1">
        <f t="shared" si="21"/>
        <v>7</v>
      </c>
      <c r="M231" s="1" t="str">
        <f t="shared" si="23"/>
        <v>Yes</v>
      </c>
      <c r="N231" s="1" t="str">
        <f t="shared" si="22"/>
        <v/>
      </c>
    </row>
    <row r="232" spans="1:14" ht="15" customHeight="1" x14ac:dyDescent="0.2">
      <c r="A232" s="444"/>
      <c r="B232" s="442"/>
      <c r="C232" s="442"/>
      <c r="D232" s="443"/>
      <c r="E232" s="27"/>
      <c r="F232" s="27"/>
      <c r="G232" s="29"/>
      <c r="H232" s="444"/>
      <c r="I232" s="442"/>
      <c r="J232" s="442"/>
      <c r="K232" s="443"/>
      <c r="L232" s="1">
        <f t="shared" si="21"/>
        <v>7</v>
      </c>
      <c r="M232" s="1" t="str">
        <f t="shared" si="23"/>
        <v>Yes</v>
      </c>
      <c r="N232" s="1" t="str">
        <f t="shared" si="22"/>
        <v/>
      </c>
    </row>
    <row r="233" spans="1:14" ht="15" customHeight="1" x14ac:dyDescent="0.2">
      <c r="A233" s="444"/>
      <c r="B233" s="442"/>
      <c r="C233" s="442"/>
      <c r="D233" s="443"/>
      <c r="E233" s="27"/>
      <c r="F233" s="27"/>
      <c r="G233" s="29"/>
      <c r="H233" s="444"/>
      <c r="I233" s="442"/>
      <c r="J233" s="442"/>
      <c r="K233" s="443"/>
      <c r="L233" s="1">
        <f t="shared" si="21"/>
        <v>7</v>
      </c>
      <c r="M233" s="1" t="str">
        <f t="shared" si="23"/>
        <v>Yes</v>
      </c>
      <c r="N233" s="1" t="str">
        <f t="shared" si="22"/>
        <v/>
      </c>
    </row>
    <row r="234" spans="1:14" ht="15" customHeight="1" x14ac:dyDescent="0.2">
      <c r="A234" s="444"/>
      <c r="B234" s="442"/>
      <c r="C234" s="442"/>
      <c r="D234" s="443"/>
      <c r="E234" s="27"/>
      <c r="F234" s="27"/>
      <c r="G234" s="29"/>
      <c r="H234" s="444"/>
      <c r="I234" s="442"/>
      <c r="J234" s="442"/>
      <c r="K234" s="443"/>
      <c r="L234" s="1">
        <f t="shared" si="21"/>
        <v>7</v>
      </c>
      <c r="M234" s="1" t="str">
        <f t="shared" si="23"/>
        <v>Yes</v>
      </c>
      <c r="N234" s="1" t="str">
        <f t="shared" si="22"/>
        <v/>
      </c>
    </row>
    <row r="235" spans="1:14" ht="15" customHeight="1" x14ac:dyDescent="0.2">
      <c r="A235" s="444"/>
      <c r="B235" s="442"/>
      <c r="C235" s="442"/>
      <c r="D235" s="443"/>
      <c r="E235" s="27"/>
      <c r="F235" s="27"/>
      <c r="G235" s="29"/>
      <c r="H235" s="444"/>
      <c r="I235" s="442"/>
      <c r="J235" s="442"/>
      <c r="K235" s="443"/>
      <c r="L235" s="1">
        <f t="shared" si="21"/>
        <v>7</v>
      </c>
      <c r="M235" s="1" t="str">
        <f t="shared" si="23"/>
        <v>Yes</v>
      </c>
      <c r="N235" s="1" t="str">
        <f t="shared" si="22"/>
        <v/>
      </c>
    </row>
    <row r="236" spans="1:14" ht="15" customHeight="1" x14ac:dyDescent="0.2">
      <c r="A236" s="444"/>
      <c r="B236" s="442"/>
      <c r="C236" s="442"/>
      <c r="D236" s="443"/>
      <c r="E236" s="27"/>
      <c r="F236" s="27"/>
      <c r="G236" s="29"/>
      <c r="H236" s="444"/>
      <c r="I236" s="442"/>
      <c r="J236" s="442"/>
      <c r="K236" s="443"/>
      <c r="L236" s="1">
        <f t="shared" si="21"/>
        <v>7</v>
      </c>
      <c r="M236" s="1" t="str">
        <f t="shared" si="23"/>
        <v>Yes</v>
      </c>
      <c r="N236" s="1" t="str">
        <f t="shared" si="22"/>
        <v/>
      </c>
    </row>
    <row r="237" spans="1:14" ht="15" customHeight="1" x14ac:dyDescent="0.2">
      <c r="A237" s="444"/>
      <c r="B237" s="442"/>
      <c r="C237" s="442"/>
      <c r="D237" s="443"/>
      <c r="E237" s="27"/>
      <c r="F237" s="27"/>
      <c r="G237" s="29"/>
      <c r="H237" s="444"/>
      <c r="I237" s="442"/>
      <c r="J237" s="442"/>
      <c r="K237" s="443"/>
      <c r="L237" s="1">
        <f t="shared" si="21"/>
        <v>7</v>
      </c>
      <c r="M237" s="1" t="str">
        <f t="shared" si="23"/>
        <v>Yes</v>
      </c>
      <c r="N237" s="1" t="str">
        <f t="shared" si="22"/>
        <v/>
      </c>
    </row>
    <row r="238" spans="1:14" ht="15" customHeight="1" x14ac:dyDescent="0.2">
      <c r="A238" s="444"/>
      <c r="B238" s="442"/>
      <c r="C238" s="442"/>
      <c r="D238" s="443"/>
      <c r="E238" s="27"/>
      <c r="F238" s="27"/>
      <c r="G238" s="29"/>
      <c r="H238" s="444"/>
      <c r="I238" s="442"/>
      <c r="J238" s="442"/>
      <c r="K238" s="443"/>
      <c r="L238" s="1">
        <f t="shared" si="21"/>
        <v>7</v>
      </c>
      <c r="M238" s="1" t="str">
        <f t="shared" si="23"/>
        <v>Yes</v>
      </c>
      <c r="N238" s="1" t="str">
        <f t="shared" si="22"/>
        <v/>
      </c>
    </row>
    <row r="239" spans="1:14" ht="15" customHeight="1" x14ac:dyDescent="0.2">
      <c r="A239" s="444"/>
      <c r="B239" s="442"/>
      <c r="C239" s="442"/>
      <c r="D239" s="443"/>
      <c r="E239" s="27"/>
      <c r="F239" s="27"/>
      <c r="G239" s="29"/>
      <c r="H239" s="444"/>
      <c r="I239" s="442"/>
      <c r="J239" s="442"/>
      <c r="K239" s="443"/>
      <c r="L239" s="1">
        <f t="shared" si="21"/>
        <v>7</v>
      </c>
      <c r="M239" s="1" t="str">
        <f t="shared" si="23"/>
        <v>Yes</v>
      </c>
      <c r="N239" s="1" t="str">
        <f t="shared" si="22"/>
        <v/>
      </c>
    </row>
    <row r="240" spans="1:14" ht="15" customHeight="1" x14ac:dyDescent="0.2">
      <c r="A240" s="444"/>
      <c r="B240" s="442"/>
      <c r="C240" s="442"/>
      <c r="D240" s="443"/>
      <c r="E240" s="27"/>
      <c r="F240" s="27"/>
      <c r="G240" s="29"/>
      <c r="H240" s="444"/>
      <c r="I240" s="442"/>
      <c r="J240" s="442"/>
      <c r="K240" s="443"/>
      <c r="L240" s="1">
        <f t="shared" si="21"/>
        <v>7</v>
      </c>
      <c r="M240" s="1" t="str">
        <f t="shared" si="23"/>
        <v>Yes</v>
      </c>
      <c r="N240" s="1" t="str">
        <f t="shared" si="22"/>
        <v/>
      </c>
    </row>
    <row r="241" spans="1:14" ht="15" customHeight="1" x14ac:dyDescent="0.2">
      <c r="A241" s="444"/>
      <c r="B241" s="442"/>
      <c r="C241" s="442"/>
      <c r="D241" s="443"/>
      <c r="E241" s="27"/>
      <c r="F241" s="27"/>
      <c r="G241" s="29"/>
      <c r="H241" s="444"/>
      <c r="I241" s="442"/>
      <c r="J241" s="442"/>
      <c r="K241" s="443"/>
      <c r="L241" s="1">
        <f t="shared" si="21"/>
        <v>7</v>
      </c>
      <c r="M241" s="1" t="str">
        <f t="shared" si="23"/>
        <v>Yes</v>
      </c>
      <c r="N241" s="1" t="str">
        <f t="shared" si="22"/>
        <v/>
      </c>
    </row>
    <row r="242" spans="1:14" ht="15" customHeight="1" x14ac:dyDescent="0.2">
      <c r="A242" s="444"/>
      <c r="B242" s="442"/>
      <c r="C242" s="442"/>
      <c r="D242" s="443"/>
      <c r="E242" s="27"/>
      <c r="F242" s="27"/>
      <c r="G242" s="29"/>
      <c r="H242" s="444"/>
      <c r="I242" s="442"/>
      <c r="J242" s="442"/>
      <c r="K242" s="443"/>
      <c r="L242" s="1">
        <f t="shared" si="21"/>
        <v>7</v>
      </c>
      <c r="M242" s="1" t="str">
        <f t="shared" si="23"/>
        <v>Yes</v>
      </c>
      <c r="N242" s="1" t="str">
        <f t="shared" si="22"/>
        <v/>
      </c>
    </row>
    <row r="243" spans="1:14" ht="15" customHeight="1" x14ac:dyDescent="0.2">
      <c r="A243" s="444"/>
      <c r="B243" s="442"/>
      <c r="C243" s="442"/>
      <c r="D243" s="443"/>
      <c r="E243" s="27"/>
      <c r="F243" s="27"/>
      <c r="G243" s="29"/>
      <c r="H243" s="444"/>
      <c r="I243" s="442"/>
      <c r="J243" s="442"/>
      <c r="K243" s="443"/>
      <c r="L243" s="1">
        <f t="shared" si="21"/>
        <v>7</v>
      </c>
      <c r="M243" s="1" t="str">
        <f t="shared" si="23"/>
        <v>Yes</v>
      </c>
      <c r="N243" s="1" t="str">
        <f t="shared" si="22"/>
        <v/>
      </c>
    </row>
    <row r="244" spans="1:14" ht="15" customHeight="1" x14ac:dyDescent="0.2">
      <c r="A244" s="444"/>
      <c r="B244" s="442"/>
      <c r="C244" s="442"/>
      <c r="D244" s="443"/>
      <c r="E244" s="27"/>
      <c r="F244" s="27"/>
      <c r="G244" s="29"/>
      <c r="H244" s="444"/>
      <c r="I244" s="442"/>
      <c r="J244" s="442"/>
      <c r="K244" s="443"/>
      <c r="L244" s="1">
        <f t="shared" si="21"/>
        <v>7</v>
      </c>
      <c r="M244" s="1" t="str">
        <f t="shared" si="23"/>
        <v>Yes</v>
      </c>
      <c r="N244" s="1" t="str">
        <f t="shared" si="22"/>
        <v/>
      </c>
    </row>
    <row r="245" spans="1:14" ht="15" customHeight="1" x14ac:dyDescent="0.2">
      <c r="A245" s="444"/>
      <c r="B245" s="442"/>
      <c r="C245" s="442"/>
      <c r="D245" s="443"/>
      <c r="E245" s="27"/>
      <c r="F245" s="27"/>
      <c r="G245" s="29"/>
      <c r="H245" s="444"/>
      <c r="I245" s="442"/>
      <c r="J245" s="442"/>
      <c r="K245" s="443"/>
      <c r="L245" s="1">
        <f t="shared" si="21"/>
        <v>7</v>
      </c>
      <c r="M245" s="1" t="str">
        <f t="shared" si="23"/>
        <v>Yes</v>
      </c>
      <c r="N245" s="1" t="str">
        <f t="shared" si="22"/>
        <v/>
      </c>
    </row>
    <row r="246" spans="1:14" ht="15" customHeight="1" x14ac:dyDescent="0.2">
      <c r="A246" s="550" t="s">
        <v>100</v>
      </c>
      <c r="B246" s="480"/>
      <c r="C246" s="480"/>
      <c r="D246" s="480"/>
      <c r="E246" s="480"/>
      <c r="F246" s="481"/>
      <c r="G246" s="446">
        <f>SUM(G221:G245)</f>
        <v>87261.26999999999</v>
      </c>
      <c r="H246" s="447"/>
      <c r="I246" s="447"/>
      <c r="J246" s="447"/>
      <c r="K246" s="551"/>
      <c r="M246" s="1">
        <f>COUNTIF(M221:M245,"Yes")</f>
        <v>25</v>
      </c>
    </row>
  </sheetData>
  <sheetProtection password="E686" sheet="1" formatRows="0"/>
  <mergeCells count="424">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 ref="A35:B35"/>
    <mergeCell ref="H35:K35"/>
    <mergeCell ref="A36:B36"/>
    <mergeCell ref="H36:K36"/>
    <mergeCell ref="A37:B37"/>
    <mergeCell ref="H37:K37"/>
    <mergeCell ref="A40:B40"/>
    <mergeCell ref="H40:K40"/>
    <mergeCell ref="A41:B41"/>
    <mergeCell ref="H41:K41"/>
    <mergeCell ref="A33:B33"/>
    <mergeCell ref="H33:K33"/>
    <mergeCell ref="A34:B34"/>
    <mergeCell ref="H34:K34"/>
    <mergeCell ref="A29:B29"/>
    <mergeCell ref="H29:K29"/>
    <mergeCell ref="A30:B30"/>
    <mergeCell ref="H30:K30"/>
    <mergeCell ref="A31:B31"/>
    <mergeCell ref="H31:K31"/>
    <mergeCell ref="A27:B27"/>
    <mergeCell ref="H27:K27"/>
    <mergeCell ref="A28:B28"/>
    <mergeCell ref="H28:K28"/>
    <mergeCell ref="A24:B24"/>
    <mergeCell ref="H24:K24"/>
    <mergeCell ref="A25:B25"/>
    <mergeCell ref="H25:K25"/>
    <mergeCell ref="A32:B32"/>
    <mergeCell ref="H32:K32"/>
    <mergeCell ref="A1:K2"/>
    <mergeCell ref="A3:K6"/>
    <mergeCell ref="A7:K8"/>
    <mergeCell ref="A9:B14"/>
    <mergeCell ref="C9:C14"/>
    <mergeCell ref="D9:D14"/>
    <mergeCell ref="F9:F14"/>
    <mergeCell ref="G9:G14"/>
    <mergeCell ref="H9:K14"/>
    <mergeCell ref="E9:E14"/>
    <mergeCell ref="A15:B15"/>
    <mergeCell ref="H15:K15"/>
    <mergeCell ref="A38:B38"/>
    <mergeCell ref="H38:K38"/>
    <mergeCell ref="A39:B39"/>
    <mergeCell ref="H39:K39"/>
    <mergeCell ref="A16:B16"/>
    <mergeCell ref="H16:K16"/>
    <mergeCell ref="A17:B17"/>
    <mergeCell ref="H17:K17"/>
    <mergeCell ref="A21:B21"/>
    <mergeCell ref="H21:K21"/>
    <mergeCell ref="A22:B22"/>
    <mergeCell ref="H22:K22"/>
    <mergeCell ref="A23:B23"/>
    <mergeCell ref="H23:K23"/>
    <mergeCell ref="A18:B18"/>
    <mergeCell ref="H18:K18"/>
    <mergeCell ref="A19:B19"/>
    <mergeCell ref="H19:K19"/>
    <mergeCell ref="A20:B20"/>
    <mergeCell ref="H20:K20"/>
    <mergeCell ref="A26:B26"/>
    <mergeCell ref="H26:K26"/>
    <mergeCell ref="A61:B61"/>
    <mergeCell ref="H61:K61"/>
    <mergeCell ref="A50:B50"/>
    <mergeCell ref="H50:K50"/>
    <mergeCell ref="A51:B51"/>
    <mergeCell ref="H51:K51"/>
    <mergeCell ref="A62:B62"/>
    <mergeCell ref="H62:K62"/>
    <mergeCell ref="A63:B63"/>
    <mergeCell ref="H63:K63"/>
    <mergeCell ref="A60:B60"/>
    <mergeCell ref="H60:K60"/>
    <mergeCell ref="A52:B52"/>
    <mergeCell ref="H52:K52"/>
    <mergeCell ref="A53:B53"/>
    <mergeCell ref="H53:K53"/>
    <mergeCell ref="A54:B54"/>
    <mergeCell ref="H54:K54"/>
    <mergeCell ref="A59:B59"/>
    <mergeCell ref="H59:K59"/>
    <mergeCell ref="A64:B64"/>
    <mergeCell ref="H64:K64"/>
    <mergeCell ref="A65:B65"/>
    <mergeCell ref="H65:K65"/>
    <mergeCell ref="A66:B66"/>
    <mergeCell ref="H66:K66"/>
    <mergeCell ref="A67:B67"/>
    <mergeCell ref="H67:K67"/>
    <mergeCell ref="A68:B68"/>
    <mergeCell ref="H68:K68"/>
    <mergeCell ref="A69:B69"/>
    <mergeCell ref="H69:K69"/>
    <mergeCell ref="A70:B70"/>
    <mergeCell ref="H70:K70"/>
    <mergeCell ref="A71:D71"/>
    <mergeCell ref="G71:J71"/>
    <mergeCell ref="A72:K72"/>
    <mergeCell ref="A73:K73"/>
    <mergeCell ref="A74:K74"/>
    <mergeCell ref="A75:D80"/>
    <mergeCell ref="F75:F80"/>
    <mergeCell ref="G75:G80"/>
    <mergeCell ref="H75:K80"/>
    <mergeCell ref="E75:E80"/>
    <mergeCell ref="A81:D81"/>
    <mergeCell ref="H81:K81"/>
    <mergeCell ref="A82:D82"/>
    <mergeCell ref="H82:K82"/>
    <mergeCell ref="A83:D83"/>
    <mergeCell ref="H83:K83"/>
    <mergeCell ref="A84:D84"/>
    <mergeCell ref="H84:K84"/>
    <mergeCell ref="A85:D85"/>
    <mergeCell ref="H85:K85"/>
    <mergeCell ref="A86:D86"/>
    <mergeCell ref="H86:K86"/>
    <mergeCell ref="A87:D87"/>
    <mergeCell ref="H87:K87"/>
    <mergeCell ref="A88:D88"/>
    <mergeCell ref="H88:K88"/>
    <mergeCell ref="A89:D89"/>
    <mergeCell ref="H89:K89"/>
    <mergeCell ref="A90:D90"/>
    <mergeCell ref="H90:K90"/>
    <mergeCell ref="A91:D91"/>
    <mergeCell ref="H91:K91"/>
    <mergeCell ref="A92:D92"/>
    <mergeCell ref="H92:K92"/>
    <mergeCell ref="A93:D93"/>
    <mergeCell ref="H93:K93"/>
    <mergeCell ref="A94:D94"/>
    <mergeCell ref="H94:K94"/>
    <mergeCell ref="A95:D95"/>
    <mergeCell ref="H95:K95"/>
    <mergeCell ref="A96:D96"/>
    <mergeCell ref="H96:K96"/>
    <mergeCell ref="A97:D97"/>
    <mergeCell ref="H97:K97"/>
    <mergeCell ref="A98:D98"/>
    <mergeCell ref="H98:K98"/>
    <mergeCell ref="A99:D99"/>
    <mergeCell ref="H99:K99"/>
    <mergeCell ref="A100:D100"/>
    <mergeCell ref="H100:K100"/>
    <mergeCell ref="A101:D101"/>
    <mergeCell ref="H101:K101"/>
    <mergeCell ref="A102:D102"/>
    <mergeCell ref="H102:K102"/>
    <mergeCell ref="A103:D103"/>
    <mergeCell ref="H103:K103"/>
    <mergeCell ref="A104:D104"/>
    <mergeCell ref="H104:K104"/>
    <mergeCell ref="A105:D105"/>
    <mergeCell ref="H105:K105"/>
    <mergeCell ref="A106:F106"/>
    <mergeCell ref="G106:K106"/>
    <mergeCell ref="A107:K107"/>
    <mergeCell ref="A108:K108"/>
    <mergeCell ref="A109:K109"/>
    <mergeCell ref="A110:D115"/>
    <mergeCell ref="F110:F115"/>
    <mergeCell ref="G110:G115"/>
    <mergeCell ref="H110:K115"/>
    <mergeCell ref="A116:D116"/>
    <mergeCell ref="H116:K116"/>
    <mergeCell ref="E110:E115"/>
    <mergeCell ref="A117:D117"/>
    <mergeCell ref="H117:K117"/>
    <mergeCell ref="A118:D118"/>
    <mergeCell ref="H118:K118"/>
    <mergeCell ref="A119:D119"/>
    <mergeCell ref="H119:K119"/>
    <mergeCell ref="A120:D120"/>
    <mergeCell ref="H120:K120"/>
    <mergeCell ref="A121:D121"/>
    <mergeCell ref="H121:K121"/>
    <mergeCell ref="A122:D122"/>
    <mergeCell ref="H122:K122"/>
    <mergeCell ref="A123:D123"/>
    <mergeCell ref="H123:K123"/>
    <mergeCell ref="A124:D124"/>
    <mergeCell ref="H124:K124"/>
    <mergeCell ref="A125:D125"/>
    <mergeCell ref="H125:K125"/>
    <mergeCell ref="A126:D126"/>
    <mergeCell ref="H126:K126"/>
    <mergeCell ref="A127:D127"/>
    <mergeCell ref="H127:K127"/>
    <mergeCell ref="A128:D128"/>
    <mergeCell ref="H128:K128"/>
    <mergeCell ref="A129:D129"/>
    <mergeCell ref="H129:K129"/>
    <mergeCell ref="A130:D130"/>
    <mergeCell ref="H130:K130"/>
    <mergeCell ref="A131:D131"/>
    <mergeCell ref="H131:K131"/>
    <mergeCell ref="A132:D132"/>
    <mergeCell ref="H132:K132"/>
    <mergeCell ref="A133:D133"/>
    <mergeCell ref="H133:K133"/>
    <mergeCell ref="A134:D134"/>
    <mergeCell ref="H134:K134"/>
    <mergeCell ref="A135:D135"/>
    <mergeCell ref="H135:K135"/>
    <mergeCell ref="A136:D136"/>
    <mergeCell ref="H136:K136"/>
    <mergeCell ref="A137:D137"/>
    <mergeCell ref="H137:K137"/>
    <mergeCell ref="A138:D138"/>
    <mergeCell ref="H138:K138"/>
    <mergeCell ref="A139:D139"/>
    <mergeCell ref="H139:K139"/>
    <mergeCell ref="A140:D140"/>
    <mergeCell ref="H140:K140"/>
    <mergeCell ref="A141:F141"/>
    <mergeCell ref="G141:K141"/>
    <mergeCell ref="A142:K142"/>
    <mergeCell ref="A143:K143"/>
    <mergeCell ref="A144:K144"/>
    <mergeCell ref="A145:D150"/>
    <mergeCell ref="F145:F150"/>
    <mergeCell ref="G145:G150"/>
    <mergeCell ref="H145:K150"/>
    <mergeCell ref="E145:E150"/>
    <mergeCell ref="A151:D151"/>
    <mergeCell ref="H151:K151"/>
    <mergeCell ref="A152:D152"/>
    <mergeCell ref="H152:K152"/>
    <mergeCell ref="A153:D153"/>
    <mergeCell ref="H153:K153"/>
    <mergeCell ref="A154:D154"/>
    <mergeCell ref="H154:K154"/>
    <mergeCell ref="A155:D155"/>
    <mergeCell ref="H155:K155"/>
    <mergeCell ref="A156:D156"/>
    <mergeCell ref="H156:K156"/>
    <mergeCell ref="A157:D157"/>
    <mergeCell ref="H157:K157"/>
    <mergeCell ref="A158:D158"/>
    <mergeCell ref="H158:K158"/>
    <mergeCell ref="A159:D159"/>
    <mergeCell ref="H159:K159"/>
    <mergeCell ref="A160:D160"/>
    <mergeCell ref="H160:K160"/>
    <mergeCell ref="A161:D161"/>
    <mergeCell ref="H161:K161"/>
    <mergeCell ref="A162:D162"/>
    <mergeCell ref="H162:K162"/>
    <mergeCell ref="A163:D163"/>
    <mergeCell ref="H163:K163"/>
    <mergeCell ref="A164:D164"/>
    <mergeCell ref="H164:K164"/>
    <mergeCell ref="A165:D165"/>
    <mergeCell ref="H165:K165"/>
    <mergeCell ref="A166:D166"/>
    <mergeCell ref="H166:K166"/>
    <mergeCell ref="A167:D167"/>
    <mergeCell ref="H167:K167"/>
    <mergeCell ref="A168:D168"/>
    <mergeCell ref="H168:K168"/>
    <mergeCell ref="A169:D169"/>
    <mergeCell ref="H169:K169"/>
    <mergeCell ref="A170:D170"/>
    <mergeCell ref="H170:K170"/>
    <mergeCell ref="A171:D171"/>
    <mergeCell ref="H171:K171"/>
    <mergeCell ref="A172:D172"/>
    <mergeCell ref="H172:K172"/>
    <mergeCell ref="A173:D173"/>
    <mergeCell ref="H173:K173"/>
    <mergeCell ref="A174:D174"/>
    <mergeCell ref="H174:K174"/>
    <mergeCell ref="A175:D175"/>
    <mergeCell ref="H175:K175"/>
    <mergeCell ref="A176:F176"/>
    <mergeCell ref="G176:K176"/>
    <mergeCell ref="A177:K177"/>
    <mergeCell ref="A178:K178"/>
    <mergeCell ref="H189:K189"/>
    <mergeCell ref="A179:K179"/>
    <mergeCell ref="A180:D185"/>
    <mergeCell ref="F180:F185"/>
    <mergeCell ref="G180:G185"/>
    <mergeCell ref="H180:K185"/>
    <mergeCell ref="A186:D186"/>
    <mergeCell ref="H186:K186"/>
    <mergeCell ref="E180:E185"/>
    <mergeCell ref="H190:K190"/>
    <mergeCell ref="A191:D191"/>
    <mergeCell ref="H191:K191"/>
    <mergeCell ref="A192:D192"/>
    <mergeCell ref="H192:K192"/>
    <mergeCell ref="A187:D187"/>
    <mergeCell ref="H187:K187"/>
    <mergeCell ref="A188:D188"/>
    <mergeCell ref="H188:K188"/>
    <mergeCell ref="A189:D189"/>
    <mergeCell ref="A190:D190"/>
    <mergeCell ref="A193:D193"/>
    <mergeCell ref="H193:K193"/>
    <mergeCell ref="A194:D194"/>
    <mergeCell ref="H194:K194"/>
    <mergeCell ref="A195:D195"/>
    <mergeCell ref="H195:K195"/>
    <mergeCell ref="H199:K199"/>
    <mergeCell ref="A200:D200"/>
    <mergeCell ref="H200:K200"/>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A199:D199"/>
    <mergeCell ref="H198:K198"/>
    <mergeCell ref="H208:K208"/>
    <mergeCell ref="A209:D209"/>
    <mergeCell ref="H209:K209"/>
    <mergeCell ref="A210:D210"/>
    <mergeCell ref="H210:K210"/>
    <mergeCell ref="A205:D205"/>
    <mergeCell ref="H205:K205"/>
    <mergeCell ref="A206:D206"/>
    <mergeCell ref="H206:K206"/>
    <mergeCell ref="A207:D207"/>
    <mergeCell ref="G211:K211"/>
    <mergeCell ref="A212:K212"/>
    <mergeCell ref="A213:K213"/>
    <mergeCell ref="A214:K214"/>
    <mergeCell ref="A215:D220"/>
    <mergeCell ref="F215:F220"/>
    <mergeCell ref="G215:G220"/>
    <mergeCell ref="H215:K220"/>
    <mergeCell ref="E215:E220"/>
    <mergeCell ref="A211:F211"/>
    <mergeCell ref="A221:D221"/>
    <mergeCell ref="H221:K221"/>
    <mergeCell ref="A222:D222"/>
    <mergeCell ref="H222:K222"/>
    <mergeCell ref="A223:D223"/>
    <mergeCell ref="H223:K223"/>
    <mergeCell ref="A224:D224"/>
    <mergeCell ref="H224:K224"/>
    <mergeCell ref="A225:D225"/>
    <mergeCell ref="H225:K225"/>
    <mergeCell ref="A226:D226"/>
    <mergeCell ref="H226:K226"/>
    <mergeCell ref="A227:D227"/>
    <mergeCell ref="H227:K227"/>
    <mergeCell ref="A228:D228"/>
    <mergeCell ref="H228:K228"/>
    <mergeCell ref="A229:D229"/>
    <mergeCell ref="H229:K229"/>
    <mergeCell ref="A230:D230"/>
    <mergeCell ref="H230:K230"/>
    <mergeCell ref="H231:K231"/>
    <mergeCell ref="A232:D232"/>
    <mergeCell ref="H232:K232"/>
    <mergeCell ref="A233:D233"/>
    <mergeCell ref="H233:K233"/>
    <mergeCell ref="A234:D234"/>
    <mergeCell ref="H234:K234"/>
    <mergeCell ref="A235:D235"/>
    <mergeCell ref="H235:K235"/>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 ref="A231:D231"/>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H245 I221:K222 I224:K245">
      <formula1>101</formula1>
    </dataValidation>
  </dataValidations>
  <pageMargins left="0.75" right="0.75" top="1" bottom="1" header="0.5" footer="0.5"/>
  <pageSetup scale="76" fitToHeight="0" orientation="landscape" r:id="rId1"/>
  <headerFooter alignWithMargins="0">
    <oddHeader>&amp;LFFY 2010 Consolidated Application&amp;C&amp;A&amp;R&amp;P of &amp;N</oddHeader>
  </headerFooter>
  <rowBreaks count="6" manualBreakCount="6">
    <brk id="40" max="10" man="1"/>
    <brk id="72" max="10" man="1"/>
    <brk id="107" max="10" man="1"/>
    <brk id="142" max="10" man="1"/>
    <brk id="177" max="10" man="1"/>
    <brk id="212"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6"/>
  <sheetViews>
    <sheetView topLeftCell="A2" zoomScaleNormal="100" workbookViewId="0">
      <selection sqref="A1:C8"/>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574" t="s">
        <v>105</v>
      </c>
      <c r="B1" s="575"/>
      <c r="C1" s="575"/>
      <c r="D1" s="507" t="s">
        <v>56</v>
      </c>
      <c r="E1" s="508"/>
      <c r="F1" s="508"/>
      <c r="G1" s="508"/>
      <c r="H1" s="508"/>
      <c r="I1" s="508"/>
      <c r="J1" s="508"/>
      <c r="K1" s="535" t="str">
        <f>IF(J85=('1'!B28-'3'!F18),"Your budget is now complete.","The total amount for which you have budgeted does not match the unconsolidated portion of the LEA's Title I, Part A allocation.")</f>
        <v>Your budget is now complete.</v>
      </c>
    </row>
    <row r="2" spans="1:11" ht="12.75" customHeight="1" x14ac:dyDescent="0.2">
      <c r="A2" s="576"/>
      <c r="B2" s="577"/>
      <c r="C2" s="577"/>
      <c r="D2" s="509"/>
      <c r="E2" s="510"/>
      <c r="F2" s="510"/>
      <c r="G2" s="510"/>
      <c r="H2" s="510"/>
      <c r="I2" s="510"/>
      <c r="J2" s="510"/>
      <c r="K2" s="536"/>
    </row>
    <row r="3" spans="1:11" ht="12.75" customHeight="1" x14ac:dyDescent="0.2">
      <c r="A3" s="576"/>
      <c r="B3" s="577"/>
      <c r="C3" s="577"/>
      <c r="D3" s="509"/>
      <c r="E3" s="510"/>
      <c r="F3" s="510"/>
      <c r="G3" s="510"/>
      <c r="H3" s="510"/>
      <c r="I3" s="510"/>
      <c r="J3" s="510"/>
      <c r="K3" s="536"/>
    </row>
    <row r="4" spans="1:11" ht="13.5" customHeight="1" thickBot="1" x14ac:dyDescent="0.25">
      <c r="A4" s="576"/>
      <c r="B4" s="577"/>
      <c r="C4" s="577"/>
      <c r="D4" s="511"/>
      <c r="E4" s="512"/>
      <c r="F4" s="512"/>
      <c r="G4" s="512"/>
      <c r="H4" s="512"/>
      <c r="I4" s="512"/>
      <c r="J4" s="512"/>
      <c r="K4" s="536"/>
    </row>
    <row r="5" spans="1:11" ht="12.75" customHeight="1" x14ac:dyDescent="0.2">
      <c r="A5" s="576"/>
      <c r="B5" s="577"/>
      <c r="C5" s="577"/>
      <c r="D5" s="538" t="s">
        <v>57</v>
      </c>
      <c r="E5" s="538" t="s">
        <v>58</v>
      </c>
      <c r="F5" s="538" t="s">
        <v>138</v>
      </c>
      <c r="G5" s="538" t="s">
        <v>140</v>
      </c>
      <c r="H5" s="538" t="s">
        <v>61</v>
      </c>
      <c r="I5" s="538" t="s">
        <v>117</v>
      </c>
      <c r="J5" s="540" t="s">
        <v>118</v>
      </c>
      <c r="K5" s="536"/>
    </row>
    <row r="6" spans="1:11" ht="12.75" customHeight="1" x14ac:dyDescent="0.2">
      <c r="A6" s="576"/>
      <c r="B6" s="577"/>
      <c r="C6" s="577"/>
      <c r="D6" s="539"/>
      <c r="E6" s="539"/>
      <c r="F6" s="539"/>
      <c r="G6" s="539"/>
      <c r="H6" s="539"/>
      <c r="I6" s="539"/>
      <c r="J6" s="541"/>
      <c r="K6" s="536"/>
    </row>
    <row r="7" spans="1:11" ht="12.75" customHeight="1" x14ac:dyDescent="0.2">
      <c r="A7" s="576"/>
      <c r="B7" s="577"/>
      <c r="C7" s="577"/>
      <c r="D7" s="539"/>
      <c r="E7" s="539"/>
      <c r="F7" s="539"/>
      <c r="G7" s="539"/>
      <c r="H7" s="539"/>
      <c r="I7" s="539"/>
      <c r="J7" s="542"/>
      <c r="K7" s="536"/>
    </row>
    <row r="8" spans="1:11" ht="13.5" customHeight="1" thickBot="1" x14ac:dyDescent="0.25">
      <c r="A8" s="578"/>
      <c r="B8" s="577"/>
      <c r="C8" s="577"/>
      <c r="D8" s="539"/>
      <c r="E8" s="539"/>
      <c r="F8" s="539"/>
      <c r="G8" s="539"/>
      <c r="H8" s="539"/>
      <c r="I8" s="539"/>
      <c r="J8" s="543"/>
      <c r="K8" s="536"/>
    </row>
    <row r="9" spans="1:11" ht="12.75" customHeight="1" x14ac:dyDescent="0.2">
      <c r="A9" s="526" t="s">
        <v>63</v>
      </c>
      <c r="B9" s="516" t="s">
        <v>50</v>
      </c>
      <c r="C9" s="35" t="s">
        <v>383</v>
      </c>
      <c r="D9" s="47">
        <f>SUMIF('9'!$N15:$N70,"InstructionNON SETASIDE",'9'!$G15:$G70)</f>
        <v>0</v>
      </c>
      <c r="E9" s="48">
        <f>SUMIF('9'!$N$81:$N$105,"InstructionNON SETASIDE",'9'!$G$81:$G$105)</f>
        <v>18006.39</v>
      </c>
      <c r="F9" s="48">
        <f>SUMIF('9'!$N$116:$N$140,"InstructionNON SETASIDE",'9'!$G$116:$G$140)</f>
        <v>0</v>
      </c>
      <c r="G9" s="48">
        <f>SUMIF('9'!$N$151:$N$175,"InstructionNON SETASIDE",'9'!$G$151:$G$175)</f>
        <v>0</v>
      </c>
      <c r="H9" s="48">
        <f>SUMIF('9'!$N$186:$N$210,"InstructionNON SETASIDE",'9'!$G$186:$G$210)</f>
        <v>0</v>
      </c>
      <c r="I9" s="48">
        <f>SUMIF('9'!$N$221:$N$245,"InstructionNON SETASIDE",'9'!$G$221:$G$245)</f>
        <v>0</v>
      </c>
      <c r="J9" s="174">
        <f t="shared" ref="J9:J74" si="0">SUM(D9:I9)</f>
        <v>18006.39</v>
      </c>
      <c r="K9" s="536"/>
    </row>
    <row r="10" spans="1:11" ht="12.75" customHeight="1" x14ac:dyDescent="0.2">
      <c r="A10" s="527"/>
      <c r="B10" s="518"/>
      <c r="C10" s="36" t="s">
        <v>113</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536"/>
    </row>
    <row r="11" spans="1:11" ht="12.75" customHeight="1" x14ac:dyDescent="0.2">
      <c r="A11" s="527"/>
      <c r="B11" s="518"/>
      <c r="C11" s="36" t="s">
        <v>109</v>
      </c>
      <c r="D11" s="49">
        <f>SUMIF('9'!$N$15:$N$70,"InstructionHighly-Qualified",'9'!$G$15:$G$70)</f>
        <v>0</v>
      </c>
      <c r="E11" s="50">
        <f>SUMIF('9'!$N$81:$N$105,"InstructionHighly-Qualified",'9'!$G$81:$G$105)</f>
        <v>0</v>
      </c>
      <c r="F11" s="50">
        <f>SUMIF('9'!$N$116:$N$140,"InstructionHighly-Qualified",'9'!$G$116:$G$140)</f>
        <v>0</v>
      </c>
      <c r="G11" s="50">
        <f>SUMIF('9'!$N$151:$N$175,"InstructionHighly-Qualified",'9'!$G$151:$G$175)</f>
        <v>0</v>
      </c>
      <c r="H11" s="50">
        <f>SUMIF('9'!$N$186:$N$210,"InstructionHighly-Qualified",'9'!$G$186:$G$210)</f>
        <v>0</v>
      </c>
      <c r="I11" s="50">
        <f>SUMIF('9'!$N$221:$N$245,"InstructionHighly-Qualified",'9'!$G$221:$G$245)</f>
        <v>0</v>
      </c>
      <c r="J11" s="175">
        <f t="shared" si="0"/>
        <v>0</v>
      </c>
      <c r="K11" s="536"/>
    </row>
    <row r="12" spans="1:11" ht="12.75" customHeight="1" x14ac:dyDescent="0.2">
      <c r="A12" s="527"/>
      <c r="B12" s="518"/>
      <c r="C12" s="36" t="s">
        <v>110</v>
      </c>
      <c r="D12" s="49">
        <f>SUMIF('9'!$N$15:$N$70,"InstructionSupp. Ed. Services",'9'!$G$15:$G$70)</f>
        <v>0</v>
      </c>
      <c r="E12" s="50">
        <f>SUMIF('9'!$N$81:$N$105,"InstructionSupp. Ed. Services",'9'!$G$81:$G$105)</f>
        <v>0</v>
      </c>
      <c r="F12" s="50">
        <f>SUMIF('9'!$N$116:$N$140,"InstructionSupp. Ed. Services",'9'!$G$116:$G$140)</f>
        <v>0</v>
      </c>
      <c r="G12" s="50">
        <f>SUMIF('9'!$N$151:$N$175,"InstructionSupp. Ed. Services",'9'!$G$151:$G$175)</f>
        <v>0</v>
      </c>
      <c r="H12" s="50">
        <f>SUMIF('9'!$N$186:$N$210,"InstructionSupp. Ed. Services",'9'!$G$186:$G$210)</f>
        <v>0</v>
      </c>
      <c r="I12" s="50">
        <f>SUMIF('9'!$N$221:$N$245,"InstructionSupp. Ed. Services",'9'!$G$221:$G$245)</f>
        <v>0</v>
      </c>
      <c r="J12" s="175">
        <f t="shared" si="0"/>
        <v>0</v>
      </c>
      <c r="K12" s="536"/>
    </row>
    <row r="13" spans="1:11" ht="12.75" customHeight="1" x14ac:dyDescent="0.2">
      <c r="A13" s="527"/>
      <c r="B13" s="518"/>
      <c r="C13" s="36" t="s">
        <v>111</v>
      </c>
      <c r="D13" s="49">
        <f>SUMIF('9'!$N$15:$N$70,"InstructionProf. Development",'9'!$G$15:$G$70)</f>
        <v>0</v>
      </c>
      <c r="E13" s="50">
        <f>SUMIF('9'!$N$81:$N$105,"InstructionProf. Development",'9'!$G$81:$G$105)</f>
        <v>0</v>
      </c>
      <c r="F13" s="50">
        <f>SUMIF('9'!$N$116:$N$140,"InstructionProf. Development",'9'!$G$116:$G$140)</f>
        <v>0</v>
      </c>
      <c r="G13" s="50">
        <f>SUMIF('9'!$N$151:$N$175,"InstructionProf. Development",'9'!$G$151:$G$175)</f>
        <v>0</v>
      </c>
      <c r="H13" s="50">
        <f>SUMIF('9'!$N$186:$N$210,"InstructionProf. Development",'9'!$G$186:$G$210)</f>
        <v>0</v>
      </c>
      <c r="I13" s="50">
        <f>SUMIF('9'!$N$221:$N$245,"InstructionProf. Development",'9'!$G$221:$G$245)</f>
        <v>0</v>
      </c>
      <c r="J13" s="175">
        <f t="shared" si="0"/>
        <v>0</v>
      </c>
      <c r="K13" s="536"/>
    </row>
    <row r="14" spans="1:11" ht="12.75" customHeight="1" x14ac:dyDescent="0.2">
      <c r="A14" s="527"/>
      <c r="B14" s="518"/>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536"/>
    </row>
    <row r="15" spans="1:11" ht="12.75" customHeight="1" x14ac:dyDescent="0.2">
      <c r="A15" s="527"/>
      <c r="B15" s="518"/>
      <c r="C15" s="36" t="s">
        <v>143</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536"/>
    </row>
    <row r="16" spans="1:11" ht="12.75" customHeight="1" x14ac:dyDescent="0.2">
      <c r="A16" s="527"/>
      <c r="B16" s="518"/>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536"/>
    </row>
    <row r="17" spans="1:11" ht="12.75" customHeight="1" x14ac:dyDescent="0.2">
      <c r="A17" s="527"/>
      <c r="B17" s="518"/>
      <c r="C17" s="36" t="s">
        <v>112</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536"/>
    </row>
    <row r="18" spans="1:11" ht="12.75" customHeight="1" x14ac:dyDescent="0.2">
      <c r="A18" s="527"/>
      <c r="B18" s="518"/>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536"/>
    </row>
    <row r="19" spans="1:11" ht="13.5" customHeight="1" thickBot="1" x14ac:dyDescent="0.25">
      <c r="A19" s="527"/>
      <c r="B19" s="572"/>
      <c r="C19" s="37" t="s">
        <v>114</v>
      </c>
      <c r="D19" s="38">
        <f t="shared" ref="D19:I19" si="1">SUM(D9:D18)</f>
        <v>0</v>
      </c>
      <c r="E19" s="38">
        <f t="shared" si="1"/>
        <v>18006.39</v>
      </c>
      <c r="F19" s="38">
        <f t="shared" si="1"/>
        <v>0</v>
      </c>
      <c r="G19" s="38">
        <f t="shared" si="1"/>
        <v>0</v>
      </c>
      <c r="H19" s="38">
        <f t="shared" si="1"/>
        <v>0</v>
      </c>
      <c r="I19" s="38">
        <f t="shared" si="1"/>
        <v>0</v>
      </c>
      <c r="J19" s="41">
        <f t="shared" si="0"/>
        <v>18006.39</v>
      </c>
      <c r="K19" s="536"/>
    </row>
    <row r="20" spans="1:11" ht="12.75" customHeight="1" x14ac:dyDescent="0.2">
      <c r="A20" s="527"/>
      <c r="B20" s="516" t="s">
        <v>51</v>
      </c>
      <c r="C20" s="35" t="s">
        <v>384</v>
      </c>
      <c r="D20" s="47">
        <f>SUMIF('9'!$N$15:$N$70,"Support ServicesNON SETASIDE",'9'!$G$15:$G$70)</f>
        <v>0</v>
      </c>
      <c r="E20" s="48">
        <f>SUMIF('9'!$N$81:$N$105,"Support ServicesNON SETASIDE",'9'!$G$81:$G$105)</f>
        <v>0</v>
      </c>
      <c r="F20" s="48">
        <f>SUMIF('9'!$N$116:$N$140,"Support ServicesNON SETASIDE",'9'!$G$116:$G$140)</f>
        <v>0</v>
      </c>
      <c r="G20" s="48">
        <f>SUMIF('9'!$N$151:$N$175,"Support ServicesNON SETASIDE",'9'!$G$151:$G$175)</f>
        <v>4558.18</v>
      </c>
      <c r="H20" s="48">
        <f>SUMIF('9'!$N$186:$N$210,"Support ServicesNON SETASIDE",'9'!$G$186:$G$210)</f>
        <v>0</v>
      </c>
      <c r="I20" s="48">
        <f>SUMIF('9'!$N$221:$N$245,"Support ServicesNON SETASIDE",'9'!$G$221:$G$245)</f>
        <v>45500</v>
      </c>
      <c r="J20" s="174">
        <f t="shared" si="0"/>
        <v>50058.18</v>
      </c>
      <c r="K20" s="536"/>
    </row>
    <row r="21" spans="1:11" ht="12.75" customHeight="1" x14ac:dyDescent="0.2">
      <c r="A21" s="527"/>
      <c r="B21" s="518"/>
      <c r="C21" s="36" t="s">
        <v>113</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536"/>
    </row>
    <row r="22" spans="1:11" ht="12.75" customHeight="1" x14ac:dyDescent="0.2">
      <c r="A22" s="527"/>
      <c r="B22" s="518"/>
      <c r="C22" s="36" t="s">
        <v>109</v>
      </c>
      <c r="D22" s="49">
        <f>SUMIF('9'!$N$15:$N$70,"Support ServicesHighly-Qualified",'9'!$G$15:$G$70)</f>
        <v>0</v>
      </c>
      <c r="E22" s="50">
        <f>SUMIF('9'!$N$81:$N$105,"Support ServicesHighly-Qualified",'9'!$G$81:$G$105)</f>
        <v>0</v>
      </c>
      <c r="F22" s="50">
        <f>SUMIF('9'!$N$116:$N$140,"Support ServicesHighly-Qualified",'9'!$G$116:$G$140)</f>
        <v>0</v>
      </c>
      <c r="G22" s="50">
        <f>SUMIF('9'!$N$151:$N$175,"Support ServicesHighly-Qualified",'9'!$G$151:$G$175)</f>
        <v>0</v>
      </c>
      <c r="H22" s="50">
        <f>SUMIF('9'!$N$186:$N$210,"Support ServicesHighly-Qualified",'9'!$G$186:$G$210)</f>
        <v>0</v>
      </c>
      <c r="I22" s="50">
        <f>SUMIF('9'!$N$221:$N$245,"Support ServicesHighly-Qualified",'9'!$G$221:$G$245)</f>
        <v>0</v>
      </c>
      <c r="J22" s="175">
        <f t="shared" si="0"/>
        <v>0</v>
      </c>
      <c r="K22" s="536"/>
    </row>
    <row r="23" spans="1:11" ht="12.75" customHeight="1" x14ac:dyDescent="0.2">
      <c r="A23" s="527"/>
      <c r="B23" s="518"/>
      <c r="C23" s="36" t="s">
        <v>110</v>
      </c>
      <c r="D23" s="49">
        <f>SUMIF('9'!$N$15:$N$70,"Support ServicesSupp. Ed. Services",'9'!$G$15:$G$70)</f>
        <v>0</v>
      </c>
      <c r="E23" s="50">
        <f>SUMIF('9'!$N$81:$N$105,"Support ServicesSupp. Ed. Services",'9'!$G$81:$G$105)</f>
        <v>0</v>
      </c>
      <c r="F23" s="50">
        <f>SUMIF('9'!$N$116:$N$140,"Support ServicesSupp. Ed. Services",'9'!$G$116:$G$140)</f>
        <v>0</v>
      </c>
      <c r="G23" s="50">
        <f>SUMIF('9'!$N$151:$N$175,"Support ServicesSupp. Ed. Services",'9'!$G$151:$G$175)</f>
        <v>0</v>
      </c>
      <c r="H23" s="50">
        <f>SUMIF('9'!$N$186:$N$210,"Support ServicesSupp. Ed. Services",'9'!$G$186:$G$210)</f>
        <v>0</v>
      </c>
      <c r="I23" s="50">
        <f>SUMIF('9'!$N$221:$N$245,"Support ServicesSupp. Ed. Services",'9'!$G$221:$G$245)</f>
        <v>0</v>
      </c>
      <c r="J23" s="175">
        <f t="shared" si="0"/>
        <v>0</v>
      </c>
      <c r="K23" s="536"/>
    </row>
    <row r="24" spans="1:11" ht="12.75" customHeight="1" x14ac:dyDescent="0.2">
      <c r="A24" s="527"/>
      <c r="B24" s="518"/>
      <c r="C24" s="36" t="s">
        <v>111</v>
      </c>
      <c r="D24" s="49">
        <f>SUMIF('9'!$N$15:$N$70,"Support ServicesProf. Development",'9'!$G$15:$G$70)</f>
        <v>0</v>
      </c>
      <c r="E24" s="50">
        <f>SUMIF('9'!$N$81:$N$105,"Support ServicesProf. Development",'9'!$G$81:$G$105)</f>
        <v>0</v>
      </c>
      <c r="F24" s="50">
        <f>SUMIF('9'!$N$116:$N$140,"Support ServicesProf. Development",'9'!$G$116:$G$140)</f>
        <v>0</v>
      </c>
      <c r="G24" s="50">
        <f>SUMIF('9'!$N$151:$N$175,"Support ServicesProf. Development",'9'!$G$151:$G$175)</f>
        <v>0</v>
      </c>
      <c r="H24" s="50">
        <f>SUMIF('9'!$N$186:$N$210,"Support ServicesProf. Development",'9'!$G$186:$G$210)</f>
        <v>0</v>
      </c>
      <c r="I24" s="50">
        <f>SUMIF('9'!$N$221:$N$245,"Support ServicesProf. Development",'9'!$G$221:$G$245)</f>
        <v>0</v>
      </c>
      <c r="J24" s="175">
        <f t="shared" si="0"/>
        <v>0</v>
      </c>
      <c r="K24" s="536"/>
    </row>
    <row r="25" spans="1:11" ht="12.75" customHeight="1" x14ac:dyDescent="0.2">
      <c r="A25" s="527"/>
      <c r="B25" s="518"/>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536"/>
    </row>
    <row r="26" spans="1:11" ht="12.75" customHeight="1" x14ac:dyDescent="0.2">
      <c r="A26" s="527"/>
      <c r="B26" s="518"/>
      <c r="C26" s="36" t="s">
        <v>143</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536"/>
    </row>
    <row r="27" spans="1:11" ht="12.75" customHeight="1" x14ac:dyDescent="0.2">
      <c r="A27" s="527"/>
      <c r="B27" s="518"/>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536"/>
    </row>
    <row r="28" spans="1:11" ht="12.75" customHeight="1" x14ac:dyDescent="0.2">
      <c r="A28" s="527"/>
      <c r="B28" s="518"/>
      <c r="C28" s="36" t="s">
        <v>112</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536"/>
    </row>
    <row r="29" spans="1:11" ht="12.75" customHeight="1" x14ac:dyDescent="0.2">
      <c r="A29" s="527"/>
      <c r="B29" s="518"/>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536"/>
    </row>
    <row r="30" spans="1:11" ht="13.5" customHeight="1" thickBot="1" x14ac:dyDescent="0.25">
      <c r="A30" s="527"/>
      <c r="B30" s="572"/>
      <c r="C30" s="37" t="s">
        <v>114</v>
      </c>
      <c r="D30" s="38">
        <f t="shared" ref="D30:I30" si="2">SUM(D20:D29)</f>
        <v>0</v>
      </c>
      <c r="E30" s="38">
        <f t="shared" si="2"/>
        <v>0</v>
      </c>
      <c r="F30" s="38">
        <f t="shared" si="2"/>
        <v>0</v>
      </c>
      <c r="G30" s="38">
        <f t="shared" si="2"/>
        <v>4558.18</v>
      </c>
      <c r="H30" s="38">
        <f t="shared" si="2"/>
        <v>0</v>
      </c>
      <c r="I30" s="38">
        <f t="shared" si="2"/>
        <v>45500</v>
      </c>
      <c r="J30" s="41">
        <f t="shared" si="0"/>
        <v>50058.18</v>
      </c>
      <c r="K30" s="536"/>
    </row>
    <row r="31" spans="1:11" ht="12.75" customHeight="1" x14ac:dyDescent="0.2">
      <c r="A31" s="527"/>
      <c r="B31" s="516" t="s">
        <v>94</v>
      </c>
      <c r="C31" s="35" t="s">
        <v>384</v>
      </c>
      <c r="D31" s="47">
        <f>SUMIF('9'!$N$15:$N$70,"AdministrationNON SETASIDE",'9'!$G$15:$G$70)</f>
        <v>0</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0</v>
      </c>
      <c r="K31" s="536"/>
    </row>
    <row r="32" spans="1:11" ht="12.75" customHeight="1" x14ac:dyDescent="0.2">
      <c r="A32" s="527"/>
      <c r="B32" s="518"/>
      <c r="C32" s="36" t="s">
        <v>113</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536"/>
    </row>
    <row r="33" spans="1:11" ht="12.75" customHeight="1" x14ac:dyDescent="0.2">
      <c r="A33" s="527"/>
      <c r="B33" s="518"/>
      <c r="C33" s="36" t="s">
        <v>109</v>
      </c>
      <c r="D33" s="49">
        <f>SUMIF('9'!$N$15:$N$70,"AdministrationHighly-Qualified",'9'!$G$15:$G$70)</f>
        <v>0</v>
      </c>
      <c r="E33" s="50">
        <f>SUMIF('9'!$N$81:$N$105,"AdministrationHighly-Qualified",'9'!$G$81:$G$105)</f>
        <v>0</v>
      </c>
      <c r="F33" s="50">
        <f>SUMIF('9'!$N$116:$N$140,"AdministrationHighly-Qualified",'9'!$G$116:$G$140)</f>
        <v>0</v>
      </c>
      <c r="G33" s="50">
        <f>SUMIF('9'!$N$151:$N$175,"AdministrationHighly-Qualified",'9'!$G$151:$G$175)</f>
        <v>0</v>
      </c>
      <c r="H33" s="50">
        <f>SUMIF('9'!$N$186:$N$210,"AdministrationHighly-Qualified",'9'!$G$186:$G$210)</f>
        <v>0</v>
      </c>
      <c r="I33" s="50">
        <f>SUMIF('9'!$N$221:$N$245,"AdministrationHighly-Qualified",'9'!$G$221:$G$245)</f>
        <v>0</v>
      </c>
      <c r="J33" s="175">
        <f t="shared" si="0"/>
        <v>0</v>
      </c>
      <c r="K33" s="536"/>
    </row>
    <row r="34" spans="1:11" ht="12.75" customHeight="1" x14ac:dyDescent="0.2">
      <c r="A34" s="527"/>
      <c r="B34" s="518"/>
      <c r="C34" s="36" t="s">
        <v>110</v>
      </c>
      <c r="D34" s="49">
        <f>SUMIF('9'!$N$15:$N$70,"AdministrationSupp. Ed. Services",'9'!$G$15:$G$70)</f>
        <v>0</v>
      </c>
      <c r="E34" s="50">
        <f>SUMIF('9'!$N$81:$N$105,"AdministrationSupp. Ed. Services",'9'!$G$81:$G$105)</f>
        <v>0</v>
      </c>
      <c r="F34" s="50">
        <f>SUMIF('9'!$N$116:$N$140,"AdministrationSupp. Ed. Services",'9'!$G$116:$G$140)</f>
        <v>0</v>
      </c>
      <c r="G34" s="50">
        <f>SUMIF('9'!$N$151:$N$175,"AdministrationSupp. Ed. Services",'9'!$G$151:$G$175)</f>
        <v>0</v>
      </c>
      <c r="H34" s="50">
        <f>SUMIF('9'!$N$186:$N$210,"AdministrationSupp. Ed. Services",'9'!$G$186:$G$210)</f>
        <v>0</v>
      </c>
      <c r="I34" s="50">
        <f>SUMIF('9'!$N$221:$N$245,"AdministrationSupp. Ed. Services",'9'!$G$221:$G$245)</f>
        <v>0</v>
      </c>
      <c r="J34" s="175">
        <f t="shared" si="0"/>
        <v>0</v>
      </c>
      <c r="K34" s="536"/>
    </row>
    <row r="35" spans="1:11" ht="12.75" customHeight="1" x14ac:dyDescent="0.2">
      <c r="A35" s="527"/>
      <c r="B35" s="518"/>
      <c r="C35" s="36" t="s">
        <v>111</v>
      </c>
      <c r="D35" s="49">
        <f>SUMIF('9'!$N$15:$N$70,"AdministrationProf. Development",'9'!$G$15:$G$70)</f>
        <v>0</v>
      </c>
      <c r="E35" s="50">
        <f>SUMIF('9'!$N$81:$N$105,"AdministrationProf. Development",'9'!$G$81:$G$105)</f>
        <v>0</v>
      </c>
      <c r="F35" s="50">
        <f>SUMIF('9'!$N$116:$N$140,"AdministrationProf. Development",'9'!$G$116:$G$140)</f>
        <v>0</v>
      </c>
      <c r="G35" s="50">
        <f>SUMIF('9'!$N$151:$N$175,"AdministrationProf. Development",'9'!$G$151:$G$175)</f>
        <v>0</v>
      </c>
      <c r="H35" s="50">
        <f>SUMIF('9'!$N$186:$N$210,"AdministrationProf. Development",'9'!$G$186:$G$210)</f>
        <v>0</v>
      </c>
      <c r="I35" s="50">
        <f>SUMIF('9'!$N$221:$N$245,"AdministrationProf. Development",'9'!$G$221:$G$245)</f>
        <v>0</v>
      </c>
      <c r="J35" s="175">
        <f t="shared" si="0"/>
        <v>0</v>
      </c>
      <c r="K35" s="536"/>
    </row>
    <row r="36" spans="1:11" ht="12.75" customHeight="1" x14ac:dyDescent="0.2">
      <c r="A36" s="527"/>
      <c r="B36" s="518"/>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536"/>
    </row>
    <row r="37" spans="1:11" ht="12.75" customHeight="1" x14ac:dyDescent="0.2">
      <c r="A37" s="527"/>
      <c r="B37" s="518"/>
      <c r="C37" s="36" t="s">
        <v>143</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536"/>
    </row>
    <row r="38" spans="1:11" ht="12.75" customHeight="1" x14ac:dyDescent="0.2">
      <c r="A38" s="527"/>
      <c r="B38" s="518"/>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536"/>
    </row>
    <row r="39" spans="1:11" ht="12.75" customHeight="1" x14ac:dyDescent="0.2">
      <c r="A39" s="527"/>
      <c r="B39" s="518"/>
      <c r="C39" s="36" t="s">
        <v>112</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536"/>
    </row>
    <row r="40" spans="1:11" ht="12.75" customHeight="1" x14ac:dyDescent="0.2">
      <c r="A40" s="527"/>
      <c r="B40" s="518"/>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536"/>
    </row>
    <row r="41" spans="1:11" ht="13.5" customHeight="1" thickBot="1" x14ac:dyDescent="0.25">
      <c r="A41" s="527"/>
      <c r="B41" s="572"/>
      <c r="C41" s="37" t="s">
        <v>114</v>
      </c>
      <c r="D41" s="38">
        <f t="shared" ref="D41:I41" si="3">SUM(D31:D40)</f>
        <v>0</v>
      </c>
      <c r="E41" s="38">
        <f t="shared" si="3"/>
        <v>0</v>
      </c>
      <c r="F41" s="38">
        <f t="shared" si="3"/>
        <v>0</v>
      </c>
      <c r="G41" s="38">
        <f t="shared" si="3"/>
        <v>0</v>
      </c>
      <c r="H41" s="38">
        <f t="shared" si="3"/>
        <v>0</v>
      </c>
      <c r="I41" s="38">
        <f t="shared" si="3"/>
        <v>0</v>
      </c>
      <c r="J41" s="41">
        <f t="shared" si="0"/>
        <v>0</v>
      </c>
      <c r="K41" s="536"/>
    </row>
    <row r="42" spans="1:11" ht="12.75" customHeight="1" x14ac:dyDescent="0.2">
      <c r="A42" s="527"/>
      <c r="B42" s="516" t="s">
        <v>90</v>
      </c>
      <c r="C42" s="35" t="s">
        <v>384</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536"/>
    </row>
    <row r="43" spans="1:11" x14ac:dyDescent="0.2">
      <c r="A43" s="527"/>
      <c r="B43" s="518"/>
      <c r="C43" s="36" t="s">
        <v>113</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536"/>
    </row>
    <row r="44" spans="1:11" x14ac:dyDescent="0.2">
      <c r="A44" s="527"/>
      <c r="B44" s="518"/>
      <c r="C44" s="36" t="s">
        <v>109</v>
      </c>
      <c r="D44" s="49">
        <f>SUMIF('9'!$N$15:$N$70,"Operations &amp; MaintenanceHighly-Qualified",'9'!$G$15:$G$70)</f>
        <v>0</v>
      </c>
      <c r="E44" s="50">
        <f>SUMIF('9'!$N$81:$N$105,"Operations &amp; MaintenanceHighly-Qualified",'9'!$G$81:$G$105)</f>
        <v>0</v>
      </c>
      <c r="F44" s="50">
        <f>SUMIF('9'!$N$116:$N$140,"Operations &amp; MaintenanceHighly-Qualified",'9'!$G$116:$G$140)</f>
        <v>0</v>
      </c>
      <c r="G44" s="50">
        <f>SUMIF('9'!$N$151:$N$175,"Operations &amp; MaintenanceHighly-Qualified",'9'!$G$151:$G$175)</f>
        <v>0</v>
      </c>
      <c r="H44" s="50">
        <f>SUMIF('9'!$N$186:$N$210,"Operations &amp; MaintenanceHighly-Qualified",'9'!$G$186:$G$210)</f>
        <v>0</v>
      </c>
      <c r="I44" s="50">
        <f>SUMIF('9'!$N$221:$N$245,"Operations &amp; MaintenanceHighly-Qualified",'9'!$G$221:$G$245)</f>
        <v>0</v>
      </c>
      <c r="J44" s="175">
        <f t="shared" si="0"/>
        <v>0</v>
      </c>
      <c r="K44" s="536"/>
    </row>
    <row r="45" spans="1:11" x14ac:dyDescent="0.2">
      <c r="A45" s="527"/>
      <c r="B45" s="518"/>
      <c r="C45" s="36" t="s">
        <v>110</v>
      </c>
      <c r="D45" s="49">
        <f>SUMIF('9'!$N$15:$N$70,"Operations &amp; MaintenanceSupp. Ed. Services",'9'!$G$15:$G$70)</f>
        <v>0</v>
      </c>
      <c r="E45" s="50">
        <f>SUMIF('9'!$N$81:$N$105,"Operations &amp; MaintenanceSupp. Ed. Services",'9'!$G$81:$G$105)</f>
        <v>0</v>
      </c>
      <c r="F45" s="50">
        <f>SUMIF('9'!$N$116:$N$140,"Operations &amp; MaintenanceSupp. Ed. Services",'9'!$G$116:$G$140)</f>
        <v>0</v>
      </c>
      <c r="G45" s="50">
        <f>SUMIF('9'!$N$151:$N$175,"Operations &amp; MaintenanceSupp. Ed. Services",'9'!$G$151:$G$175)</f>
        <v>0</v>
      </c>
      <c r="H45" s="50">
        <f>SUMIF('9'!$N$186:$N$210,"Operations &amp; MaintenanceSupp. Ed. Services",'9'!$G$186:$G$210)</f>
        <v>0</v>
      </c>
      <c r="I45" s="50">
        <f>SUMIF('9'!$N$221:$N$245,"Operations &amp; MaintenanceSupp. Ed. Services",'9'!$G$221:$G$245)</f>
        <v>0</v>
      </c>
      <c r="J45" s="175">
        <f t="shared" si="0"/>
        <v>0</v>
      </c>
      <c r="K45" s="536"/>
    </row>
    <row r="46" spans="1:11" x14ac:dyDescent="0.2">
      <c r="A46" s="527"/>
      <c r="B46" s="518"/>
      <c r="C46" s="36" t="s">
        <v>111</v>
      </c>
      <c r="D46" s="49">
        <f>SUMIF('9'!$N$15:$N$70,"Operations &amp; MaintenanceProf. Development",'9'!$G$15:$G$70)</f>
        <v>0</v>
      </c>
      <c r="E46" s="50">
        <f>SUMIF('9'!$N$81:$N$105,"Operations &amp; MaintenanceProf. Development",'9'!$G$81:$G$105)</f>
        <v>0</v>
      </c>
      <c r="F46" s="50">
        <f>SUMIF('9'!$N$116:$N$140,"Operations &amp; MaintenanceProf. Development",'9'!$G$116:$G$140)</f>
        <v>0</v>
      </c>
      <c r="G46" s="50">
        <f>SUMIF('9'!$N$151:$N$175,"Operations &amp; MaintenanceProf. Development",'9'!$G$151:$G$175)</f>
        <v>0</v>
      </c>
      <c r="H46" s="50">
        <f>SUMIF('9'!$N$186:$N$210,"Operations &amp; MaintenanceProf. Development",'9'!$G$186:$G$210)</f>
        <v>0</v>
      </c>
      <c r="I46" s="50">
        <f>SUMIF('9'!$N$221:$N$245,"Operations &amp; MaintenanceProf. Development",'9'!$G$221:$G$245)</f>
        <v>0</v>
      </c>
      <c r="J46" s="175">
        <f t="shared" si="0"/>
        <v>0</v>
      </c>
      <c r="K46" s="536"/>
    </row>
    <row r="47" spans="1:11" x14ac:dyDescent="0.2">
      <c r="A47" s="527"/>
      <c r="B47" s="518"/>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536"/>
    </row>
    <row r="48" spans="1:11" x14ac:dyDescent="0.2">
      <c r="A48" s="527"/>
      <c r="B48" s="518"/>
      <c r="C48" s="36" t="s">
        <v>143</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536"/>
    </row>
    <row r="49" spans="1:11" x14ac:dyDescent="0.2">
      <c r="A49" s="527"/>
      <c r="B49" s="518"/>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536"/>
    </row>
    <row r="50" spans="1:11" x14ac:dyDescent="0.2">
      <c r="A50" s="527"/>
      <c r="B50" s="518"/>
      <c r="C50" s="36" t="s">
        <v>112</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536"/>
    </row>
    <row r="51" spans="1:11" x14ac:dyDescent="0.2">
      <c r="A51" s="527"/>
      <c r="B51" s="518"/>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536"/>
    </row>
    <row r="52" spans="1:11" ht="13.5" thickBot="1" x14ac:dyDescent="0.25">
      <c r="A52" s="527"/>
      <c r="B52" s="572"/>
      <c r="C52" s="37" t="s">
        <v>114</v>
      </c>
      <c r="D52" s="38">
        <f t="shared" ref="D52:I52" si="4">SUM(D42:D51)</f>
        <v>0</v>
      </c>
      <c r="E52" s="38">
        <f t="shared" si="4"/>
        <v>0</v>
      </c>
      <c r="F52" s="38">
        <f t="shared" si="4"/>
        <v>0</v>
      </c>
      <c r="G52" s="38">
        <f t="shared" si="4"/>
        <v>0</v>
      </c>
      <c r="H52" s="38">
        <f t="shared" si="4"/>
        <v>0</v>
      </c>
      <c r="I52" s="38">
        <f t="shared" si="4"/>
        <v>0</v>
      </c>
      <c r="J52" s="41">
        <f t="shared" si="0"/>
        <v>0</v>
      </c>
      <c r="K52" s="536"/>
    </row>
    <row r="53" spans="1:11" ht="12.75" customHeight="1" x14ac:dyDescent="0.2">
      <c r="A53" s="527"/>
      <c r="B53" s="516" t="s">
        <v>95</v>
      </c>
      <c r="C53" s="35" t="s">
        <v>384</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41761.269999999997</v>
      </c>
      <c r="J53" s="174">
        <f t="shared" ref="J53:J63" si="5">SUM(D53:I53)</f>
        <v>41761.269999999997</v>
      </c>
      <c r="K53" s="536"/>
    </row>
    <row r="54" spans="1:11" x14ac:dyDescent="0.2">
      <c r="A54" s="527"/>
      <c r="B54" s="518"/>
      <c r="C54" s="36" t="s">
        <v>113</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536"/>
    </row>
    <row r="55" spans="1:11" x14ac:dyDescent="0.2">
      <c r="A55" s="527"/>
      <c r="B55" s="518"/>
      <c r="C55" s="36" t="s">
        <v>109</v>
      </c>
      <c r="D55" s="49">
        <f>SUMIF('9'!$N$15:$N$70,"Student TransportationHighly-Qualified",'9'!$G$15:$G$70)</f>
        <v>0</v>
      </c>
      <c r="E55" s="50">
        <f>SUMIF('9'!$N$81:$N$105,"Student TransportationHighly-Qualified",'9'!$G$81:$G$105)</f>
        <v>0</v>
      </c>
      <c r="F55" s="50">
        <f>SUMIF('9'!$N$116:$N$140,"Student TransportationHighly-Qualified",'9'!$G$116:$G$140)</f>
        <v>0</v>
      </c>
      <c r="G55" s="50">
        <f>SUMIF('9'!$N$151:$N$175,"Student TransportationHighly-Qualified",'9'!$G$151:$G$175)</f>
        <v>0</v>
      </c>
      <c r="H55" s="50">
        <f>SUMIF('9'!$N$186:$N$210,"Student TransportationHighly-Qualified",'9'!$G$186:$G$210)</f>
        <v>0</v>
      </c>
      <c r="I55" s="50">
        <f>SUMIF('9'!$N$221:$N$245,"Student TransportationHighly-Qualified",'9'!$G$221:$G$245)</f>
        <v>0</v>
      </c>
      <c r="J55" s="175">
        <f t="shared" si="5"/>
        <v>0</v>
      </c>
      <c r="K55" s="536"/>
    </row>
    <row r="56" spans="1:11" x14ac:dyDescent="0.2">
      <c r="A56" s="527"/>
      <c r="B56" s="518"/>
      <c r="C56" s="36" t="s">
        <v>110</v>
      </c>
      <c r="D56" s="49">
        <f>SUMIF('9'!$N$15:$N$70,"Student TransportationSupp. Ed. Services",'9'!$G$15:$G$70)</f>
        <v>0</v>
      </c>
      <c r="E56" s="50">
        <f>SUMIF('9'!$N$81:$N$105,"Student TransportationSupp. Ed. Services",'9'!$G$81:$G$105)</f>
        <v>0</v>
      </c>
      <c r="F56" s="50">
        <f>SUMIF('9'!$N$116:$N$140,"Student TransportationSupp. Ed. Services",'9'!$G$116:$G$140)</f>
        <v>0</v>
      </c>
      <c r="G56" s="50">
        <f>SUMIF('9'!$N$151:$N$175,"Student TransportationSupp. Ed. Services",'9'!$G$151:$G$175)</f>
        <v>0</v>
      </c>
      <c r="H56" s="50">
        <f>SUMIF('9'!$N$186:$N$210,"Student TransportationSupp. Ed. Services",'9'!$G$186:$G$210)</f>
        <v>0</v>
      </c>
      <c r="I56" s="50">
        <f>SUMIF('9'!$N$221:$N$245,"Student TransportationSupp. Ed. Services",'9'!$G$221:$G$245)</f>
        <v>0</v>
      </c>
      <c r="J56" s="175">
        <f t="shared" si="5"/>
        <v>0</v>
      </c>
      <c r="K56" s="536"/>
    </row>
    <row r="57" spans="1:11" x14ac:dyDescent="0.2">
      <c r="A57" s="527"/>
      <c r="B57" s="518"/>
      <c r="C57" s="36" t="s">
        <v>111</v>
      </c>
      <c r="D57" s="49">
        <f>SUMIF('9'!$N$15:$N$70,"Student TransportationProf. Development",'9'!$G$15:$G$70)</f>
        <v>0</v>
      </c>
      <c r="E57" s="50">
        <f>SUMIF('9'!$N$81:$N$105,"Student TransportationProf. Development",'9'!$G$81:$G$105)</f>
        <v>0</v>
      </c>
      <c r="F57" s="50">
        <f>SUMIF('9'!$N$116:$N$140,"Student TransportationProf. Development",'9'!$G$116:$G$140)</f>
        <v>0</v>
      </c>
      <c r="G57" s="50">
        <f>SUMIF('9'!$N$151:$N$175,"Student TransportationProf. Development",'9'!$G$151:$G$175)</f>
        <v>0</v>
      </c>
      <c r="H57" s="50">
        <f>SUMIF('9'!$N$186:$N$210,"Student TransportationProf. Development",'9'!$G$186:$G$210)</f>
        <v>0</v>
      </c>
      <c r="I57" s="50">
        <f>SUMIF('9'!$N$221:$N$245,"Student TransportationProf. Development",'9'!$G$221:$G$245)</f>
        <v>0</v>
      </c>
      <c r="J57" s="175">
        <f t="shared" si="5"/>
        <v>0</v>
      </c>
      <c r="K57" s="536"/>
    </row>
    <row r="58" spans="1:11" x14ac:dyDescent="0.2">
      <c r="A58" s="527"/>
      <c r="B58" s="518"/>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536"/>
    </row>
    <row r="59" spans="1:11" x14ac:dyDescent="0.2">
      <c r="A59" s="527"/>
      <c r="B59" s="518"/>
      <c r="C59" s="36" t="s">
        <v>143</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536"/>
    </row>
    <row r="60" spans="1:11" x14ac:dyDescent="0.2">
      <c r="A60" s="527"/>
      <c r="B60" s="518"/>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536"/>
    </row>
    <row r="61" spans="1:11" x14ac:dyDescent="0.2">
      <c r="A61" s="527"/>
      <c r="B61" s="518"/>
      <c r="C61" s="36" t="s">
        <v>112</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536"/>
    </row>
    <row r="62" spans="1:11" x14ac:dyDescent="0.2">
      <c r="A62" s="527"/>
      <c r="B62" s="518"/>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536"/>
    </row>
    <row r="63" spans="1:11" ht="13.5" thickBot="1" x14ac:dyDescent="0.25">
      <c r="A63" s="527"/>
      <c r="B63" s="572"/>
      <c r="C63" s="37" t="s">
        <v>114</v>
      </c>
      <c r="D63" s="38">
        <f t="shared" ref="D63:I63" si="6">SUM(D53:D62)</f>
        <v>0</v>
      </c>
      <c r="E63" s="38">
        <f t="shared" si="6"/>
        <v>0</v>
      </c>
      <c r="F63" s="38">
        <f t="shared" si="6"/>
        <v>0</v>
      </c>
      <c r="G63" s="38">
        <f t="shared" si="6"/>
        <v>0</v>
      </c>
      <c r="H63" s="38">
        <f t="shared" si="6"/>
        <v>0</v>
      </c>
      <c r="I63" s="38">
        <f t="shared" si="6"/>
        <v>41761.269999999997</v>
      </c>
      <c r="J63" s="41">
        <f t="shared" si="5"/>
        <v>41761.269999999997</v>
      </c>
      <c r="K63" s="536"/>
    </row>
    <row r="64" spans="1:11" ht="12.75" customHeight="1" x14ac:dyDescent="0.2">
      <c r="A64" s="527"/>
      <c r="B64" s="516" t="s">
        <v>52</v>
      </c>
      <c r="C64" s="35" t="s">
        <v>384</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536"/>
    </row>
    <row r="65" spans="1:11" x14ac:dyDescent="0.2">
      <c r="A65" s="527"/>
      <c r="B65" s="518"/>
      <c r="C65" s="36" t="s">
        <v>113</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536"/>
    </row>
    <row r="66" spans="1:11" x14ac:dyDescent="0.2">
      <c r="A66" s="527"/>
      <c r="B66" s="518"/>
      <c r="C66" s="36" t="s">
        <v>109</v>
      </c>
      <c r="D66" s="49">
        <f>SUMIF('9'!$N$15:$N$70,"OtherHighly-Qualified",'9'!$G$15:$G$70)</f>
        <v>0</v>
      </c>
      <c r="E66" s="50">
        <f>SUMIF('9'!$N$81:$N$105,"OtherHighly-Qualified",'9'!$G$81:$G$105)</f>
        <v>0</v>
      </c>
      <c r="F66" s="50">
        <f>SUMIF('9'!$N$116:$N$140,"OtherHighly-Qualified",'9'!$G$116:$G$140)</f>
        <v>0</v>
      </c>
      <c r="G66" s="50">
        <f>SUMIF('9'!$N$151:$N$175,"OtherHighly-Qualified",'9'!$G$151:$G$175)</f>
        <v>0</v>
      </c>
      <c r="H66" s="50">
        <f>SUMIF('9'!$N$186:$N$210,"OtherHighly-Qualified",'9'!$G$186:$G$210)</f>
        <v>0</v>
      </c>
      <c r="I66" s="50">
        <f>SUMIF('9'!$N$221:$N$245,"OtherHighly-Qualified",'9'!$G$221:$G$245)</f>
        <v>0</v>
      </c>
      <c r="J66" s="175">
        <f t="shared" si="0"/>
        <v>0</v>
      </c>
      <c r="K66" s="536"/>
    </row>
    <row r="67" spans="1:11" x14ac:dyDescent="0.2">
      <c r="A67" s="527"/>
      <c r="B67" s="518"/>
      <c r="C67" s="36" t="s">
        <v>110</v>
      </c>
      <c r="D67" s="49">
        <f>SUMIF('9'!$N$15:$N$70,"OtherSupp. Ed. Services",'9'!$G$15:$G$70)</f>
        <v>0</v>
      </c>
      <c r="E67" s="50">
        <f>SUMIF('9'!$N$81:$N$105,"OtherSupp. Ed. Services",'9'!$G$81:$G$105)</f>
        <v>0</v>
      </c>
      <c r="F67" s="50">
        <f>SUMIF('9'!$N$116:$N$140,"OtherSupp. Ed. Services",'9'!$G$116:$G$140)</f>
        <v>0</v>
      </c>
      <c r="G67" s="50">
        <f>SUMIF('9'!$N$151:$N$175,"OtherSupp. Ed. Services",'9'!$G$151:$G$175)</f>
        <v>0</v>
      </c>
      <c r="H67" s="50">
        <f>SUMIF('9'!$N$186:$N$210,"OtherSupp. Ed. Services",'9'!$G$186:$G$210)</f>
        <v>0</v>
      </c>
      <c r="I67" s="50">
        <f>SUMIF('9'!$N$221:$N$245,"OtherSupp. Ed. Services",'9'!$G$221:$G$245)</f>
        <v>0</v>
      </c>
      <c r="J67" s="175">
        <f t="shared" si="0"/>
        <v>0</v>
      </c>
      <c r="K67" s="536"/>
    </row>
    <row r="68" spans="1:11" x14ac:dyDescent="0.2">
      <c r="A68" s="527"/>
      <c r="B68" s="518"/>
      <c r="C68" s="36" t="s">
        <v>111</v>
      </c>
      <c r="D68" s="49">
        <f>SUMIF('9'!$N$15:$N$70,"OtherProf. Development",'9'!$G$15:$G$70)</f>
        <v>0</v>
      </c>
      <c r="E68" s="50">
        <f>SUMIF('9'!$N$81:$N$105,"OtherProf. Development",'9'!$G$81:$G$105)</f>
        <v>0</v>
      </c>
      <c r="F68" s="50">
        <f>SUMIF('9'!$N$116:$N$140,"OtherProf. Development",'9'!$G$116:$G$140)</f>
        <v>0</v>
      </c>
      <c r="G68" s="50">
        <f>SUMIF('9'!$N$151:$N$175,"OtherProf. Development",'9'!$G$151:$G$175)</f>
        <v>0</v>
      </c>
      <c r="H68" s="50">
        <f>SUMIF('9'!$N$186:$N$210,"OtherProf. Development",'9'!$G$186:$G$210)</f>
        <v>0</v>
      </c>
      <c r="I68" s="50">
        <f>SUMIF('9'!$N$221:$N$245,"OtherProf. Development",'9'!$G$221:$G$245)</f>
        <v>0</v>
      </c>
      <c r="J68" s="175">
        <f t="shared" si="0"/>
        <v>0</v>
      </c>
      <c r="K68" s="536"/>
    </row>
    <row r="69" spans="1:11" x14ac:dyDescent="0.2">
      <c r="A69" s="527"/>
      <c r="B69" s="518"/>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536"/>
    </row>
    <row r="70" spans="1:11" x14ac:dyDescent="0.2">
      <c r="A70" s="527"/>
      <c r="B70" s="518"/>
      <c r="C70" s="36" t="s">
        <v>143</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536"/>
    </row>
    <row r="71" spans="1:11" x14ac:dyDescent="0.2">
      <c r="A71" s="527"/>
      <c r="B71" s="518"/>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536"/>
    </row>
    <row r="72" spans="1:11" x14ac:dyDescent="0.2">
      <c r="A72" s="527"/>
      <c r="B72" s="518"/>
      <c r="C72" s="36" t="s">
        <v>112</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536"/>
    </row>
    <row r="73" spans="1:11" x14ac:dyDescent="0.2">
      <c r="A73" s="527"/>
      <c r="B73" s="518"/>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536"/>
    </row>
    <row r="74" spans="1:11" ht="13.5" thickBot="1" x14ac:dyDescent="0.25">
      <c r="A74" s="527"/>
      <c r="B74" s="572"/>
      <c r="C74" s="37" t="s">
        <v>114</v>
      </c>
      <c r="D74" s="38">
        <f t="shared" ref="D74:I74" si="7">SUM(D64:D73)</f>
        <v>0</v>
      </c>
      <c r="E74" s="38">
        <f t="shared" si="7"/>
        <v>0</v>
      </c>
      <c r="F74" s="38">
        <f t="shared" si="7"/>
        <v>0</v>
      </c>
      <c r="G74" s="38">
        <f t="shared" si="7"/>
        <v>0</v>
      </c>
      <c r="H74" s="38">
        <f t="shared" si="7"/>
        <v>0</v>
      </c>
      <c r="I74" s="38">
        <f t="shared" si="7"/>
        <v>0</v>
      </c>
      <c r="J74" s="41">
        <f t="shared" si="0"/>
        <v>0</v>
      </c>
      <c r="K74" s="536"/>
    </row>
    <row r="75" spans="1:11" ht="12.75" customHeight="1" x14ac:dyDescent="0.2">
      <c r="A75" s="527"/>
      <c r="B75" s="529" t="s">
        <v>115</v>
      </c>
      <c r="C75" s="43" t="s">
        <v>384</v>
      </c>
      <c r="D75" s="51">
        <f t="shared" ref="D75:I75" si="8">SUM(D9,D20,D31,D42,D53,D64)</f>
        <v>0</v>
      </c>
      <c r="E75" s="52">
        <f t="shared" si="8"/>
        <v>18006.39</v>
      </c>
      <c r="F75" s="52">
        <f t="shared" si="8"/>
        <v>0</v>
      </c>
      <c r="G75" s="52">
        <f t="shared" si="8"/>
        <v>4558.18</v>
      </c>
      <c r="H75" s="52">
        <f t="shared" si="8"/>
        <v>0</v>
      </c>
      <c r="I75" s="52">
        <f t="shared" si="8"/>
        <v>87261.26999999999</v>
      </c>
      <c r="J75" s="44">
        <f t="shared" ref="J75:J85" si="9">SUM(D75:I75)</f>
        <v>109825.84</v>
      </c>
      <c r="K75" s="536"/>
    </row>
    <row r="76" spans="1:11" x14ac:dyDescent="0.2">
      <c r="A76" s="527"/>
      <c r="B76" s="531"/>
      <c r="C76" s="45" t="s">
        <v>113</v>
      </c>
      <c r="D76" s="53">
        <f t="shared" ref="D76:I76" si="10">SUM(D10,D21,D32,D43,D54,D65)</f>
        <v>0</v>
      </c>
      <c r="E76" s="54">
        <f t="shared" si="10"/>
        <v>0</v>
      </c>
      <c r="F76" s="54">
        <f t="shared" si="10"/>
        <v>0</v>
      </c>
      <c r="G76" s="54">
        <f t="shared" si="10"/>
        <v>0</v>
      </c>
      <c r="H76" s="54">
        <f t="shared" si="10"/>
        <v>0</v>
      </c>
      <c r="I76" s="54">
        <f t="shared" si="10"/>
        <v>0</v>
      </c>
      <c r="J76" s="46">
        <f t="shared" si="9"/>
        <v>0</v>
      </c>
      <c r="K76" s="536"/>
    </row>
    <row r="77" spans="1:11" x14ac:dyDescent="0.2">
      <c r="A77" s="527"/>
      <c r="B77" s="531"/>
      <c r="C77" s="45" t="s">
        <v>109</v>
      </c>
      <c r="D77" s="53">
        <f t="shared" ref="D77:I77" si="11">SUM(D11,D22,D33,D44,D55,D66)</f>
        <v>0</v>
      </c>
      <c r="E77" s="54">
        <f t="shared" si="11"/>
        <v>0</v>
      </c>
      <c r="F77" s="54">
        <f t="shared" si="11"/>
        <v>0</v>
      </c>
      <c r="G77" s="54">
        <f t="shared" si="11"/>
        <v>0</v>
      </c>
      <c r="H77" s="54">
        <f t="shared" si="11"/>
        <v>0</v>
      </c>
      <c r="I77" s="54">
        <f t="shared" si="11"/>
        <v>0</v>
      </c>
      <c r="J77" s="46">
        <f t="shared" si="9"/>
        <v>0</v>
      </c>
      <c r="K77" s="536"/>
    </row>
    <row r="78" spans="1:11" x14ac:dyDescent="0.2">
      <c r="A78" s="527"/>
      <c r="B78" s="531"/>
      <c r="C78" s="45" t="s">
        <v>110</v>
      </c>
      <c r="D78" s="53">
        <f t="shared" ref="D78:I78" si="12">SUM(D12,D23,D34,D45,D56,D67)</f>
        <v>0</v>
      </c>
      <c r="E78" s="54">
        <f t="shared" si="12"/>
        <v>0</v>
      </c>
      <c r="F78" s="54">
        <f t="shared" si="12"/>
        <v>0</v>
      </c>
      <c r="G78" s="54">
        <f t="shared" si="12"/>
        <v>0</v>
      </c>
      <c r="H78" s="54">
        <f t="shared" si="12"/>
        <v>0</v>
      </c>
      <c r="I78" s="54">
        <f t="shared" si="12"/>
        <v>0</v>
      </c>
      <c r="J78" s="46">
        <f t="shared" si="9"/>
        <v>0</v>
      </c>
      <c r="K78" s="536"/>
    </row>
    <row r="79" spans="1:11" x14ac:dyDescent="0.2">
      <c r="A79" s="527"/>
      <c r="B79" s="531"/>
      <c r="C79" s="45" t="s">
        <v>111</v>
      </c>
      <c r="D79" s="53">
        <f t="shared" ref="D79:I79" si="13">SUM(D13,D24,D35,D46,D57,D68)</f>
        <v>0</v>
      </c>
      <c r="E79" s="54">
        <f t="shared" si="13"/>
        <v>0</v>
      </c>
      <c r="F79" s="54">
        <f t="shared" si="13"/>
        <v>0</v>
      </c>
      <c r="G79" s="54">
        <f t="shared" si="13"/>
        <v>0</v>
      </c>
      <c r="H79" s="54">
        <f t="shared" si="13"/>
        <v>0</v>
      </c>
      <c r="I79" s="54">
        <f t="shared" si="13"/>
        <v>0</v>
      </c>
      <c r="J79" s="46">
        <f t="shared" si="9"/>
        <v>0</v>
      </c>
      <c r="K79" s="536"/>
    </row>
    <row r="80" spans="1:11" x14ac:dyDescent="0.2">
      <c r="A80" s="527"/>
      <c r="B80" s="531"/>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536"/>
    </row>
    <row r="81" spans="1:11" x14ac:dyDescent="0.2">
      <c r="A81" s="527"/>
      <c r="B81" s="531"/>
      <c r="C81" s="45" t="s">
        <v>143</v>
      </c>
      <c r="D81" s="53">
        <f t="shared" ref="D81:I81" si="15">SUM(D15,D26,D37,D48,D59,D70)</f>
        <v>0</v>
      </c>
      <c r="E81" s="54">
        <f t="shared" si="15"/>
        <v>0</v>
      </c>
      <c r="F81" s="54">
        <f t="shared" si="15"/>
        <v>0</v>
      </c>
      <c r="G81" s="54">
        <f t="shared" si="15"/>
        <v>0</v>
      </c>
      <c r="H81" s="54">
        <f t="shared" si="15"/>
        <v>0</v>
      </c>
      <c r="I81" s="54">
        <f t="shared" si="15"/>
        <v>0</v>
      </c>
      <c r="J81" s="46">
        <f t="shared" si="9"/>
        <v>0</v>
      </c>
      <c r="K81" s="536"/>
    </row>
    <row r="82" spans="1:11" x14ac:dyDescent="0.2">
      <c r="A82" s="527"/>
      <c r="B82" s="531"/>
      <c r="C82" s="45" t="s">
        <v>107</v>
      </c>
      <c r="D82" s="53">
        <f t="shared" ref="D82:I82" si="16">SUM(D16,D27,D38,D49,D60,D71)</f>
        <v>0</v>
      </c>
      <c r="E82" s="54">
        <f t="shared" si="16"/>
        <v>0</v>
      </c>
      <c r="F82" s="54">
        <f t="shared" si="16"/>
        <v>0</v>
      </c>
      <c r="G82" s="54">
        <f t="shared" si="16"/>
        <v>0</v>
      </c>
      <c r="H82" s="54">
        <f t="shared" si="16"/>
        <v>0</v>
      </c>
      <c r="I82" s="54">
        <f t="shared" si="16"/>
        <v>0</v>
      </c>
      <c r="J82" s="46">
        <f t="shared" si="9"/>
        <v>0</v>
      </c>
      <c r="K82" s="536"/>
    </row>
    <row r="83" spans="1:11" x14ac:dyDescent="0.2">
      <c r="A83" s="527"/>
      <c r="B83" s="531"/>
      <c r="C83" s="45" t="s">
        <v>112</v>
      </c>
      <c r="D83" s="53">
        <f t="shared" ref="D83:I83" si="17">SUM(D17,D28,D39,D50,D61,D72)</f>
        <v>0</v>
      </c>
      <c r="E83" s="54">
        <f t="shared" si="17"/>
        <v>0</v>
      </c>
      <c r="F83" s="54">
        <f t="shared" si="17"/>
        <v>0</v>
      </c>
      <c r="G83" s="54">
        <f t="shared" si="17"/>
        <v>0</v>
      </c>
      <c r="H83" s="54">
        <f t="shared" si="17"/>
        <v>0</v>
      </c>
      <c r="I83" s="54">
        <f t="shared" si="17"/>
        <v>0</v>
      </c>
      <c r="J83" s="46">
        <f t="shared" si="9"/>
        <v>0</v>
      </c>
      <c r="K83" s="536"/>
    </row>
    <row r="84" spans="1:11" x14ac:dyDescent="0.2">
      <c r="A84" s="527"/>
      <c r="B84" s="531"/>
      <c r="C84" s="45" t="s">
        <v>108</v>
      </c>
      <c r="D84" s="53">
        <f t="shared" ref="D84:I84" si="18">SUM(D18,D29,D40,D51,D62,D73)</f>
        <v>0</v>
      </c>
      <c r="E84" s="54">
        <f t="shared" si="18"/>
        <v>0</v>
      </c>
      <c r="F84" s="54">
        <f t="shared" si="18"/>
        <v>0</v>
      </c>
      <c r="G84" s="54">
        <f t="shared" si="18"/>
        <v>0</v>
      </c>
      <c r="H84" s="54">
        <f t="shared" si="18"/>
        <v>0</v>
      </c>
      <c r="I84" s="54">
        <f t="shared" si="18"/>
        <v>0</v>
      </c>
      <c r="J84" s="46">
        <f t="shared" si="9"/>
        <v>0</v>
      </c>
      <c r="K84" s="536"/>
    </row>
    <row r="85" spans="1:11" ht="13.5" thickBot="1" x14ac:dyDescent="0.25">
      <c r="A85" s="528"/>
      <c r="B85" s="573"/>
      <c r="C85" s="39" t="s">
        <v>116</v>
      </c>
      <c r="D85" s="40">
        <f t="shared" ref="D85:I85" si="19">SUM(D75:D84)</f>
        <v>0</v>
      </c>
      <c r="E85" s="40">
        <f t="shared" si="19"/>
        <v>18006.39</v>
      </c>
      <c r="F85" s="40">
        <f t="shared" si="19"/>
        <v>0</v>
      </c>
      <c r="G85" s="40">
        <f t="shared" si="19"/>
        <v>4558.18</v>
      </c>
      <c r="H85" s="40">
        <f t="shared" si="19"/>
        <v>0</v>
      </c>
      <c r="I85" s="40">
        <f t="shared" si="19"/>
        <v>87261.26999999999</v>
      </c>
      <c r="J85" s="42">
        <f t="shared" si="9"/>
        <v>109825.84</v>
      </c>
      <c r="K85" s="537"/>
    </row>
    <row r="86" spans="1:11" ht="13.5" thickTop="1" x14ac:dyDescent="0.2"/>
  </sheetData>
  <sheetProtection password="E686" sheet="1"/>
  <mergeCells count="18">
    <mergeCell ref="A9:A85"/>
    <mergeCell ref="A1:C8"/>
    <mergeCell ref="J5:J8"/>
    <mergeCell ref="D5:D8"/>
    <mergeCell ref="E5:E8"/>
    <mergeCell ref="F5:F8"/>
    <mergeCell ref="D1:J4"/>
    <mergeCell ref="B64:B74"/>
    <mergeCell ref="B42:B52"/>
    <mergeCell ref="B53:B63"/>
    <mergeCell ref="K1:K85"/>
    <mergeCell ref="G5:G8"/>
    <mergeCell ref="H5:H8"/>
    <mergeCell ref="I5:I8"/>
    <mergeCell ref="B31:B41"/>
    <mergeCell ref="B9:B19"/>
    <mergeCell ref="B20:B30"/>
    <mergeCell ref="B75:B85"/>
  </mergeCells>
  <conditionalFormatting sqref="K1">
    <cfRule type="cellIs" dxfId="2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r:id="rId1"/>
  <headerFooter alignWithMargins="0">
    <oddHeader>&amp;LFFY 2010 Consolidated Application&amp;C&amp;A&amp;R&amp;P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6"/>
  <sheetViews>
    <sheetView topLeftCell="A50" zoomScaleNormal="100" workbookViewId="0">
      <selection activeCell="I24" sqref="I24"/>
    </sheetView>
  </sheetViews>
  <sheetFormatPr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585" t="s">
        <v>261</v>
      </c>
      <c r="B1" s="586"/>
      <c r="C1" s="586"/>
      <c r="D1" s="586"/>
      <c r="E1" s="586"/>
      <c r="F1" s="586"/>
      <c r="G1" s="586"/>
      <c r="H1" s="586"/>
      <c r="I1" s="586"/>
      <c r="J1" s="587"/>
      <c r="K1" s="97"/>
    </row>
    <row r="2" spans="1:11" ht="12.75" customHeight="1" x14ac:dyDescent="0.2">
      <c r="A2" s="588"/>
      <c r="B2" s="589"/>
      <c r="C2" s="589"/>
      <c r="D2" s="589"/>
      <c r="E2" s="589"/>
      <c r="F2" s="589"/>
      <c r="G2" s="589"/>
      <c r="H2" s="589"/>
      <c r="I2" s="589"/>
      <c r="J2" s="590"/>
      <c r="K2" s="98"/>
    </row>
    <row r="3" spans="1:11" ht="12.75" customHeight="1" x14ac:dyDescent="0.2">
      <c r="A3" s="298" t="s">
        <v>400</v>
      </c>
      <c r="B3" s="299"/>
      <c r="C3" s="299"/>
      <c r="D3" s="299"/>
      <c r="E3" s="299"/>
      <c r="F3" s="299"/>
      <c r="G3" s="299"/>
      <c r="H3" s="299"/>
      <c r="I3" s="299"/>
      <c r="J3" s="300"/>
      <c r="K3" s="98"/>
    </row>
    <row r="4" spans="1:11" ht="12.75" customHeight="1" x14ac:dyDescent="0.2">
      <c r="A4" s="301"/>
      <c r="B4" s="302"/>
      <c r="C4" s="302"/>
      <c r="D4" s="302"/>
      <c r="E4" s="302"/>
      <c r="F4" s="302"/>
      <c r="G4" s="302"/>
      <c r="H4" s="302"/>
      <c r="I4" s="302"/>
      <c r="J4" s="303"/>
      <c r="K4" s="98"/>
    </row>
    <row r="5" spans="1:11" ht="12.75" customHeight="1" x14ac:dyDescent="0.2">
      <c r="A5" s="301"/>
      <c r="B5" s="302"/>
      <c r="C5" s="302"/>
      <c r="D5" s="302"/>
      <c r="E5" s="302"/>
      <c r="F5" s="302"/>
      <c r="G5" s="302"/>
      <c r="H5" s="302"/>
      <c r="I5" s="302"/>
      <c r="J5" s="303"/>
      <c r="K5" s="98"/>
    </row>
    <row r="6" spans="1:11" ht="12.75" customHeight="1" x14ac:dyDescent="0.2">
      <c r="A6" s="304"/>
      <c r="B6" s="305"/>
      <c r="C6" s="305"/>
      <c r="D6" s="305"/>
      <c r="E6" s="305"/>
      <c r="F6" s="305"/>
      <c r="G6" s="305"/>
      <c r="H6" s="305"/>
      <c r="I6" s="305"/>
      <c r="J6" s="306"/>
      <c r="K6" s="98"/>
    </row>
    <row r="7" spans="1:11" ht="12.75" customHeight="1" x14ac:dyDescent="0.2">
      <c r="A7" s="413" t="s">
        <v>264</v>
      </c>
      <c r="B7" s="414"/>
      <c r="C7" s="414"/>
      <c r="D7" s="414"/>
      <c r="E7" s="414"/>
      <c r="F7" s="414"/>
      <c r="G7" s="414"/>
      <c r="H7" s="414"/>
      <c r="I7" s="414"/>
      <c r="J7" s="415"/>
      <c r="K7" s="98"/>
    </row>
    <row r="8" spans="1:11" ht="12.75" customHeight="1" x14ac:dyDescent="0.2">
      <c r="A8" s="416"/>
      <c r="B8" s="417"/>
      <c r="C8" s="417"/>
      <c r="D8" s="417"/>
      <c r="E8" s="417"/>
      <c r="F8" s="417"/>
      <c r="G8" s="417"/>
      <c r="H8" s="417"/>
      <c r="I8" s="417"/>
      <c r="J8" s="418"/>
      <c r="K8" s="98"/>
    </row>
    <row r="9" spans="1:11" ht="12.75" customHeight="1" x14ac:dyDescent="0.2">
      <c r="A9" s="416"/>
      <c r="B9" s="417"/>
      <c r="C9" s="417"/>
      <c r="D9" s="417"/>
      <c r="E9" s="417"/>
      <c r="F9" s="417"/>
      <c r="G9" s="417"/>
      <c r="H9" s="417"/>
      <c r="I9" s="417"/>
      <c r="J9" s="418"/>
      <c r="K9" s="98"/>
    </row>
    <row r="10" spans="1:11" ht="12.75" customHeight="1" x14ac:dyDescent="0.2">
      <c r="A10" s="416"/>
      <c r="B10" s="417"/>
      <c r="C10" s="417"/>
      <c r="D10" s="417"/>
      <c r="E10" s="417"/>
      <c r="F10" s="417"/>
      <c r="G10" s="417"/>
      <c r="H10" s="417"/>
      <c r="I10" s="417"/>
      <c r="J10" s="418"/>
      <c r="K10" s="98"/>
    </row>
    <row r="11" spans="1:11" ht="12.75" customHeight="1" x14ac:dyDescent="0.2">
      <c r="A11" s="416"/>
      <c r="B11" s="417"/>
      <c r="C11" s="417"/>
      <c r="D11" s="417"/>
      <c r="E11" s="417"/>
      <c r="F11" s="417"/>
      <c r="G11" s="417"/>
      <c r="H11" s="417"/>
      <c r="I11" s="417"/>
      <c r="J11" s="418"/>
      <c r="K11" s="98"/>
    </row>
    <row r="12" spans="1:11" ht="12.75" customHeight="1" x14ac:dyDescent="0.2">
      <c r="A12" s="416"/>
      <c r="B12" s="417"/>
      <c r="C12" s="417"/>
      <c r="D12" s="417"/>
      <c r="E12" s="417"/>
      <c r="F12" s="417"/>
      <c r="G12" s="417"/>
      <c r="H12" s="417"/>
      <c r="I12" s="417"/>
      <c r="J12" s="418"/>
      <c r="K12" s="98"/>
    </row>
    <row r="13" spans="1:11" ht="12.75" customHeight="1" x14ac:dyDescent="0.2">
      <c r="A13" s="416"/>
      <c r="B13" s="417"/>
      <c r="C13" s="417"/>
      <c r="D13" s="417"/>
      <c r="E13" s="417"/>
      <c r="F13" s="417"/>
      <c r="G13" s="417"/>
      <c r="H13" s="417"/>
      <c r="I13" s="417"/>
      <c r="J13" s="418"/>
      <c r="K13" s="98"/>
    </row>
    <row r="14" spans="1:11" s="61" customFormat="1" x14ac:dyDescent="0.2">
      <c r="A14" s="55"/>
      <c r="B14" s="56"/>
      <c r="C14" s="57"/>
      <c r="D14" s="58"/>
      <c r="E14" s="58"/>
      <c r="F14" s="58"/>
      <c r="G14" s="58"/>
      <c r="H14" s="59"/>
      <c r="I14" s="57"/>
      <c r="J14" s="60"/>
      <c r="K14" s="99"/>
    </row>
    <row r="15" spans="1:11" ht="13.5" thickBot="1" x14ac:dyDescent="0.25">
      <c r="A15" s="88"/>
      <c r="B15" s="72"/>
      <c r="C15" s="72"/>
      <c r="D15" s="72"/>
      <c r="E15" s="72"/>
      <c r="F15" s="72"/>
      <c r="G15" s="72"/>
      <c r="H15" s="72"/>
      <c r="I15" s="72"/>
      <c r="J15" s="86"/>
      <c r="K15" s="98"/>
    </row>
    <row r="16" spans="1:11" ht="13.5" customHeight="1" thickBot="1" x14ac:dyDescent="0.25">
      <c r="A16" s="90"/>
      <c r="B16" s="74" t="s">
        <v>23</v>
      </c>
      <c r="C16" s="75"/>
      <c r="D16" s="398" t="s">
        <v>265</v>
      </c>
      <c r="E16" s="398"/>
      <c r="F16" s="398"/>
      <c r="G16" s="398"/>
      <c r="H16" s="398"/>
      <c r="I16" s="398"/>
      <c r="J16" s="406"/>
      <c r="K16" s="98"/>
    </row>
    <row r="17" spans="1:11" ht="13.5" customHeight="1" x14ac:dyDescent="0.2">
      <c r="A17" s="90"/>
      <c r="B17" s="77"/>
      <c r="C17" s="75"/>
      <c r="D17" s="398"/>
      <c r="E17" s="398"/>
      <c r="F17" s="398"/>
      <c r="G17" s="398"/>
      <c r="H17" s="398"/>
      <c r="I17" s="398"/>
      <c r="J17" s="406"/>
      <c r="K17" s="98"/>
    </row>
    <row r="18" spans="1:11" ht="13.5" customHeight="1" x14ac:dyDescent="0.2">
      <c r="A18" s="90"/>
      <c r="B18" s="77"/>
      <c r="C18" s="75"/>
      <c r="D18" s="398"/>
      <c r="E18" s="398"/>
      <c r="F18" s="398"/>
      <c r="G18" s="398"/>
      <c r="H18" s="398"/>
      <c r="I18" s="398"/>
      <c r="J18" s="406"/>
      <c r="K18" s="98"/>
    </row>
    <row r="19" spans="1:11" ht="13.5" customHeight="1" x14ac:dyDescent="0.2">
      <c r="A19" s="90"/>
      <c r="B19" s="77"/>
      <c r="C19" s="75"/>
      <c r="D19" s="398"/>
      <c r="E19" s="398"/>
      <c r="F19" s="398"/>
      <c r="G19" s="398"/>
      <c r="H19" s="398"/>
      <c r="I19" s="398"/>
      <c r="J19" s="406"/>
      <c r="K19" s="98"/>
    </row>
    <row r="20" spans="1:11" ht="13.5" thickBot="1" x14ac:dyDescent="0.25">
      <c r="A20" s="90"/>
      <c r="B20" s="76"/>
      <c r="C20" s="75"/>
      <c r="D20" s="75"/>
      <c r="E20" s="75"/>
      <c r="F20" s="75"/>
      <c r="G20" s="75"/>
      <c r="H20" s="75"/>
      <c r="I20" s="75"/>
      <c r="J20" s="87"/>
      <c r="K20" s="98"/>
    </row>
    <row r="21" spans="1:11" ht="13.5" customHeight="1" thickBot="1" x14ac:dyDescent="0.25">
      <c r="A21" s="90"/>
      <c r="B21" s="77"/>
      <c r="C21" s="75"/>
      <c r="D21" s="398" t="s">
        <v>215</v>
      </c>
      <c r="E21" s="398"/>
      <c r="F21" s="398"/>
      <c r="G21" s="398"/>
      <c r="H21" s="419"/>
      <c r="I21" s="85">
        <v>40369</v>
      </c>
      <c r="J21" s="91"/>
      <c r="K21" s="98"/>
    </row>
    <row r="22" spans="1:11" ht="12.75" hidden="1" customHeight="1" x14ac:dyDescent="0.2">
      <c r="A22" s="90"/>
      <c r="B22" s="77"/>
      <c r="C22" s="75"/>
      <c r="D22" s="84"/>
      <c r="E22" s="84"/>
      <c r="F22" s="84"/>
      <c r="G22" s="84"/>
      <c r="H22" s="84"/>
      <c r="I22" s="84"/>
      <c r="J22" s="91"/>
      <c r="K22" s="98"/>
    </row>
    <row r="23" spans="1:11" ht="12.75" customHeight="1" thickBot="1" x14ac:dyDescent="0.25">
      <c r="A23" s="90"/>
      <c r="B23" s="77"/>
      <c r="C23" s="75"/>
      <c r="D23" s="84"/>
      <c r="E23" s="84"/>
      <c r="F23" s="84"/>
      <c r="G23" s="84"/>
      <c r="H23" s="84"/>
      <c r="I23" s="84"/>
      <c r="J23" s="91"/>
      <c r="K23" s="98"/>
    </row>
    <row r="24" spans="1:11" ht="12.75" customHeight="1" thickBot="1" x14ac:dyDescent="0.25">
      <c r="A24" s="90"/>
      <c r="B24" s="77"/>
      <c r="C24" s="75"/>
      <c r="D24" s="398" t="s">
        <v>216</v>
      </c>
      <c r="E24" s="398"/>
      <c r="F24" s="398"/>
      <c r="G24" s="398"/>
      <c r="H24" s="419"/>
      <c r="I24" s="85">
        <v>40755</v>
      </c>
      <c r="J24" s="91"/>
      <c r="K24" s="98"/>
    </row>
    <row r="25" spans="1:11" ht="12.75" customHeight="1" x14ac:dyDescent="0.2">
      <c r="A25" s="90"/>
      <c r="B25" s="77"/>
      <c r="C25" s="75"/>
      <c r="D25" s="84"/>
      <c r="E25" s="84"/>
      <c r="F25" s="84"/>
      <c r="G25" s="84"/>
      <c r="H25" s="84"/>
      <c r="I25" s="84"/>
      <c r="J25" s="91"/>
      <c r="K25" s="98"/>
    </row>
    <row r="26" spans="1:11" ht="12.75" customHeight="1" x14ac:dyDescent="0.2">
      <c r="A26" s="90"/>
      <c r="B26" s="420" t="s">
        <v>217</v>
      </c>
      <c r="C26" s="420"/>
      <c r="D26" s="420"/>
      <c r="E26" s="420"/>
      <c r="F26" s="420"/>
      <c r="G26" s="420"/>
      <c r="H26" s="420"/>
      <c r="I26" s="84"/>
      <c r="J26" s="98"/>
      <c r="K26" s="98"/>
    </row>
    <row r="27" spans="1:11" ht="12.75" customHeight="1" thickBot="1" x14ac:dyDescent="0.25">
      <c r="A27" s="90"/>
      <c r="B27" s="76"/>
      <c r="C27" s="75"/>
      <c r="D27" s="75"/>
      <c r="E27" s="75"/>
      <c r="F27" s="75"/>
      <c r="G27" s="75"/>
      <c r="H27" s="75"/>
      <c r="I27" s="75"/>
      <c r="J27" s="87"/>
      <c r="K27" s="98"/>
    </row>
    <row r="28" spans="1:11" ht="12.75" customHeight="1" thickBot="1" x14ac:dyDescent="0.25">
      <c r="A28" s="90"/>
      <c r="B28" s="74" t="s">
        <v>23</v>
      </c>
      <c r="C28" s="75"/>
      <c r="D28" s="398" t="s">
        <v>268</v>
      </c>
      <c r="E28" s="398"/>
      <c r="F28" s="398"/>
      <c r="G28" s="398"/>
      <c r="H28" s="398"/>
      <c r="I28" s="398"/>
      <c r="J28" s="91"/>
      <c r="K28" s="98"/>
    </row>
    <row r="29" spans="1:11" ht="13.5" thickBot="1" x14ac:dyDescent="0.25">
      <c r="A29" s="90"/>
      <c r="B29" s="77"/>
      <c r="C29" s="75"/>
      <c r="D29" s="84"/>
      <c r="E29" s="84"/>
      <c r="F29" s="84"/>
      <c r="G29" s="84"/>
      <c r="H29" s="84"/>
      <c r="I29" s="84"/>
      <c r="J29" s="91"/>
      <c r="K29" s="98"/>
    </row>
    <row r="30" spans="1:11" ht="12.75" customHeight="1" thickBot="1" x14ac:dyDescent="0.25">
      <c r="A30" s="90"/>
      <c r="B30" s="79"/>
      <c r="C30" s="75"/>
      <c r="D30" s="398" t="s">
        <v>267</v>
      </c>
      <c r="E30" s="398"/>
      <c r="F30" s="398"/>
      <c r="G30" s="398"/>
      <c r="H30" s="398"/>
      <c r="I30" s="78"/>
      <c r="J30" s="92"/>
      <c r="K30" s="98"/>
    </row>
    <row r="31" spans="1:11" ht="13.5" thickBot="1" x14ac:dyDescent="0.25">
      <c r="A31" s="90"/>
      <c r="B31" s="77"/>
      <c r="C31" s="75"/>
      <c r="D31" s="84"/>
      <c r="E31" s="84"/>
      <c r="F31" s="84"/>
      <c r="G31" s="84"/>
      <c r="H31" s="84"/>
      <c r="I31" s="84"/>
      <c r="J31" s="91"/>
      <c r="K31" s="98"/>
    </row>
    <row r="32" spans="1:11" ht="12.75" customHeight="1" thickBot="1" x14ac:dyDescent="0.25">
      <c r="A32" s="90"/>
      <c r="B32" s="79" t="s">
        <v>23</v>
      </c>
      <c r="C32" s="75"/>
      <c r="D32" s="399" t="s">
        <v>218</v>
      </c>
      <c r="E32" s="399"/>
      <c r="F32" s="399"/>
      <c r="G32" s="399"/>
      <c r="H32" s="399"/>
      <c r="I32" s="78"/>
      <c r="J32" s="92"/>
      <c r="K32" s="98"/>
    </row>
    <row r="33" spans="1:11" ht="13.5" thickBot="1" x14ac:dyDescent="0.25">
      <c r="A33" s="90"/>
      <c r="B33" s="77"/>
      <c r="C33" s="75"/>
      <c r="D33" s="581" t="s">
        <v>581</v>
      </c>
      <c r="E33" s="582"/>
      <c r="F33" s="582"/>
      <c r="G33" s="582"/>
      <c r="H33" s="582"/>
      <c r="I33" s="583"/>
      <c r="J33" s="91"/>
      <c r="K33" s="98"/>
    </row>
    <row r="34" spans="1:11" ht="13.5" thickBot="1" x14ac:dyDescent="0.25">
      <c r="A34" s="90"/>
      <c r="B34" s="77"/>
      <c r="C34" s="75"/>
      <c r="D34" s="84"/>
      <c r="E34" s="84"/>
      <c r="F34" s="84"/>
      <c r="G34" s="84"/>
      <c r="H34" s="84"/>
      <c r="I34" s="84"/>
      <c r="J34" s="91"/>
      <c r="K34" s="98"/>
    </row>
    <row r="35" spans="1:11" ht="12.75" customHeight="1" thickBot="1" x14ac:dyDescent="0.25">
      <c r="A35" s="90"/>
      <c r="B35" s="79" t="s">
        <v>23</v>
      </c>
      <c r="C35" s="75"/>
      <c r="D35" s="398" t="s">
        <v>269</v>
      </c>
      <c r="E35" s="398"/>
      <c r="F35" s="398"/>
      <c r="G35" s="398"/>
      <c r="H35" s="398"/>
      <c r="I35" s="398"/>
      <c r="J35" s="91"/>
      <c r="K35" s="98"/>
    </row>
    <row r="36" spans="1:11" ht="13.5" thickBot="1" x14ac:dyDescent="0.25">
      <c r="A36" s="90"/>
      <c r="B36" s="76"/>
      <c r="C36" s="75"/>
      <c r="D36" s="80"/>
      <c r="E36" s="75"/>
      <c r="F36" s="75"/>
      <c r="G36" s="75"/>
      <c r="H36" s="75"/>
      <c r="I36" s="75"/>
      <c r="J36" s="87"/>
      <c r="K36" s="98"/>
    </row>
    <row r="37" spans="1:11" ht="12.75" customHeight="1" thickBot="1" x14ac:dyDescent="0.25">
      <c r="A37" s="90"/>
      <c r="B37" s="74" t="s">
        <v>23</v>
      </c>
      <c r="C37" s="75"/>
      <c r="D37" s="398" t="s">
        <v>270</v>
      </c>
      <c r="E37" s="398"/>
      <c r="F37" s="398"/>
      <c r="G37" s="398"/>
      <c r="H37" s="398"/>
      <c r="I37" s="84"/>
      <c r="J37" s="91"/>
      <c r="K37" s="98"/>
    </row>
    <row r="38" spans="1:11" ht="13.5" thickBot="1" x14ac:dyDescent="0.25">
      <c r="A38" s="90"/>
      <c r="B38" s="77"/>
      <c r="C38" s="75"/>
      <c r="D38" s="84"/>
      <c r="E38" s="84"/>
      <c r="F38" s="84"/>
      <c r="G38" s="84"/>
      <c r="H38" s="84"/>
      <c r="I38" s="84"/>
      <c r="J38" s="91"/>
      <c r="K38" s="98"/>
    </row>
    <row r="39" spans="1:11" ht="12.75" customHeight="1" thickBot="1" x14ac:dyDescent="0.25">
      <c r="A39" s="90"/>
      <c r="B39" s="79" t="s">
        <v>23</v>
      </c>
      <c r="C39" s="75"/>
      <c r="D39" s="399" t="s">
        <v>271</v>
      </c>
      <c r="E39" s="399"/>
      <c r="F39" s="399"/>
      <c r="G39" s="399"/>
      <c r="H39" s="399"/>
      <c r="I39" s="78"/>
      <c r="J39" s="92"/>
      <c r="K39" s="98"/>
    </row>
    <row r="40" spans="1:11" ht="13.5" thickBot="1" x14ac:dyDescent="0.25">
      <c r="A40" s="90"/>
      <c r="B40" s="77"/>
      <c r="C40" s="75"/>
      <c r="D40" s="84"/>
      <c r="E40" s="84"/>
      <c r="F40" s="84"/>
      <c r="G40" s="84"/>
      <c r="H40" s="84"/>
      <c r="I40" s="84"/>
      <c r="J40" s="91"/>
      <c r="K40" s="98"/>
    </row>
    <row r="41" spans="1:11" ht="12.75" customHeight="1" thickBot="1" x14ac:dyDescent="0.25">
      <c r="A41" s="90"/>
      <c r="B41" s="79" t="s">
        <v>23</v>
      </c>
      <c r="C41" s="75"/>
      <c r="D41" s="398" t="s">
        <v>226</v>
      </c>
      <c r="E41" s="398"/>
      <c r="F41" s="398"/>
      <c r="G41" s="398"/>
      <c r="H41" s="398"/>
      <c r="I41" s="398"/>
      <c r="J41" s="91"/>
      <c r="K41" s="98"/>
    </row>
    <row r="42" spans="1:11" ht="12.75" customHeight="1" thickBot="1" x14ac:dyDescent="0.25">
      <c r="A42" s="90"/>
      <c r="B42" s="77"/>
      <c r="C42" s="75"/>
      <c r="D42" s="581" t="s">
        <v>582</v>
      </c>
      <c r="E42" s="582"/>
      <c r="F42" s="582"/>
      <c r="G42" s="582"/>
      <c r="H42" s="582"/>
      <c r="I42" s="583"/>
      <c r="J42" s="91"/>
      <c r="K42" s="98"/>
    </row>
    <row r="43" spans="1:11" s="102" customFormat="1" ht="13.5" thickBot="1" x14ac:dyDescent="0.25">
      <c r="A43" s="106"/>
      <c r="B43" s="103"/>
      <c r="C43" s="104"/>
      <c r="D43" s="105"/>
      <c r="E43" s="105"/>
      <c r="F43" s="105"/>
      <c r="G43" s="105"/>
      <c r="H43" s="105"/>
      <c r="I43" s="105"/>
      <c r="J43" s="95"/>
    </row>
    <row r="44" spans="1:11" ht="14.25" thickTop="1" thickBot="1" x14ac:dyDescent="0.25">
      <c r="A44" s="90"/>
      <c r="B44" s="76"/>
      <c r="C44" s="75"/>
      <c r="D44" s="80"/>
      <c r="E44" s="75"/>
      <c r="F44" s="75"/>
      <c r="G44" s="75"/>
      <c r="H44" s="75"/>
      <c r="I44" s="75"/>
      <c r="J44" s="87"/>
      <c r="K44" s="98"/>
    </row>
    <row r="45" spans="1:11" ht="13.5" customHeight="1" thickBot="1" x14ac:dyDescent="0.25">
      <c r="A45" s="90"/>
      <c r="B45" s="74" t="s">
        <v>23</v>
      </c>
      <c r="C45" s="75"/>
      <c r="D45" s="398" t="s">
        <v>266</v>
      </c>
      <c r="E45" s="398"/>
      <c r="F45" s="398"/>
      <c r="G45" s="398"/>
      <c r="H45" s="398"/>
      <c r="I45" s="398"/>
      <c r="J45" s="406"/>
      <c r="K45" s="98"/>
    </row>
    <row r="46" spans="1:11" x14ac:dyDescent="0.2">
      <c r="A46" s="90"/>
      <c r="B46" s="76"/>
      <c r="C46" s="75"/>
      <c r="D46" s="80"/>
      <c r="E46" s="75"/>
      <c r="F46" s="75"/>
      <c r="G46" s="75"/>
      <c r="H46" s="75"/>
      <c r="I46" s="75"/>
      <c r="J46" s="87"/>
      <c r="K46" s="98"/>
    </row>
    <row r="47" spans="1:11" ht="12.75" customHeight="1" x14ac:dyDescent="0.2">
      <c r="A47" s="90"/>
      <c r="B47" s="76"/>
      <c r="C47" s="75">
        <v>1</v>
      </c>
      <c r="D47" s="579" t="s">
        <v>272</v>
      </c>
      <c r="E47" s="579"/>
      <c r="F47" s="579"/>
      <c r="G47" s="579"/>
      <c r="H47" s="579"/>
      <c r="I47" s="579"/>
      <c r="J47" s="101"/>
      <c r="K47" s="101"/>
    </row>
    <row r="48" spans="1:11" x14ac:dyDescent="0.2">
      <c r="A48" s="90"/>
      <c r="B48" s="76"/>
      <c r="C48" s="75"/>
      <c r="D48" s="96"/>
      <c r="E48" s="96"/>
      <c r="F48" s="96"/>
      <c r="G48" s="96"/>
      <c r="H48" s="96"/>
      <c r="I48" s="96"/>
      <c r="J48" s="100"/>
      <c r="K48" s="100"/>
    </row>
    <row r="49" spans="1:11" ht="12.75" customHeight="1" x14ac:dyDescent="0.2">
      <c r="A49" s="90"/>
      <c r="B49" s="76"/>
      <c r="C49" s="75">
        <v>2</v>
      </c>
      <c r="D49" s="584" t="s">
        <v>273</v>
      </c>
      <c r="E49" s="584"/>
      <c r="F49" s="584"/>
      <c r="G49" s="584"/>
      <c r="H49" s="584"/>
      <c r="I49" s="584"/>
      <c r="J49" s="101"/>
      <c r="K49" s="101"/>
    </row>
    <row r="50" spans="1:11" x14ac:dyDescent="0.2">
      <c r="A50" s="90"/>
      <c r="B50" s="76"/>
      <c r="C50" s="75"/>
      <c r="D50" s="584"/>
      <c r="E50" s="584"/>
      <c r="F50" s="584"/>
      <c r="G50" s="584"/>
      <c r="H50" s="584"/>
      <c r="I50" s="584"/>
      <c r="J50" s="101"/>
      <c r="K50" s="101"/>
    </row>
    <row r="51" spans="1:11" x14ac:dyDescent="0.2">
      <c r="A51" s="90"/>
      <c r="B51" s="76"/>
      <c r="C51" s="75"/>
      <c r="D51" s="584"/>
      <c r="E51" s="584"/>
      <c r="F51" s="584"/>
      <c r="G51" s="584"/>
      <c r="H51" s="584"/>
      <c r="I51" s="584"/>
      <c r="J51" s="101"/>
      <c r="K51" s="101"/>
    </row>
    <row r="52" spans="1:11" x14ac:dyDescent="0.2">
      <c r="A52" s="90"/>
      <c r="B52" s="76"/>
      <c r="C52" s="75"/>
      <c r="D52" s="584"/>
      <c r="E52" s="584"/>
      <c r="F52" s="584"/>
      <c r="G52" s="584"/>
      <c r="H52" s="584"/>
      <c r="I52" s="584"/>
      <c r="J52" s="101"/>
      <c r="K52" s="101"/>
    </row>
    <row r="53" spans="1:11" x14ac:dyDescent="0.2">
      <c r="A53" s="90"/>
      <c r="B53" s="76"/>
      <c r="C53" s="75"/>
      <c r="D53" s="96"/>
      <c r="E53" s="96"/>
      <c r="F53" s="96"/>
      <c r="G53" s="96"/>
      <c r="H53" s="96"/>
      <c r="I53" s="96"/>
      <c r="J53" s="100"/>
      <c r="K53" s="100"/>
    </row>
    <row r="54" spans="1:11" ht="12.75" customHeight="1" x14ac:dyDescent="0.2">
      <c r="A54" s="90"/>
      <c r="B54" s="76"/>
      <c r="C54" s="75">
        <v>3</v>
      </c>
      <c r="D54" s="579" t="s">
        <v>274</v>
      </c>
      <c r="E54" s="579"/>
      <c r="F54" s="579"/>
      <c r="G54" s="579"/>
      <c r="H54" s="579"/>
      <c r="I54" s="579"/>
      <c r="J54" s="101"/>
      <c r="K54" s="101"/>
    </row>
    <row r="55" spans="1:11" x14ac:dyDescent="0.2">
      <c r="A55" s="90"/>
      <c r="B55" s="76"/>
      <c r="C55" s="75"/>
      <c r="D55" s="579"/>
      <c r="E55" s="579"/>
      <c r="F55" s="579"/>
      <c r="G55" s="579"/>
      <c r="H55" s="579"/>
      <c r="I55" s="579"/>
      <c r="J55" s="101"/>
      <c r="K55" s="101"/>
    </row>
    <row r="56" spans="1:11" x14ac:dyDescent="0.2">
      <c r="A56" s="90"/>
      <c r="B56" s="76"/>
      <c r="C56" s="75"/>
      <c r="D56" s="579"/>
      <c r="E56" s="579"/>
      <c r="F56" s="579"/>
      <c r="G56" s="579"/>
      <c r="H56" s="579"/>
      <c r="I56" s="579"/>
      <c r="J56" s="101"/>
      <c r="K56" s="101"/>
    </row>
    <row r="57" spans="1:11" x14ac:dyDescent="0.2">
      <c r="A57" s="90"/>
      <c r="B57" s="76"/>
      <c r="C57" s="75"/>
      <c r="D57" s="579"/>
      <c r="E57" s="579"/>
      <c r="F57" s="579"/>
      <c r="G57" s="579"/>
      <c r="H57" s="579"/>
      <c r="I57" s="579"/>
      <c r="J57" s="101"/>
      <c r="K57" s="101"/>
    </row>
    <row r="58" spans="1:11" x14ac:dyDescent="0.2">
      <c r="A58" s="90"/>
      <c r="B58" s="76"/>
      <c r="C58" s="75"/>
      <c r="D58" s="96"/>
      <c r="E58" s="96"/>
      <c r="F58" s="96"/>
      <c r="G58" s="96"/>
      <c r="H58" s="96"/>
      <c r="I58" s="96"/>
      <c r="J58" s="100"/>
      <c r="K58" s="100"/>
    </row>
    <row r="59" spans="1:11" ht="12.75" customHeight="1" x14ac:dyDescent="0.2">
      <c r="A59" s="90"/>
      <c r="B59" s="76"/>
      <c r="C59" s="75">
        <v>4</v>
      </c>
      <c r="D59" s="579" t="s">
        <v>275</v>
      </c>
      <c r="E59" s="579"/>
      <c r="F59" s="579"/>
      <c r="G59" s="579"/>
      <c r="H59" s="579"/>
      <c r="I59" s="579"/>
      <c r="J59" s="101"/>
      <c r="K59" s="101"/>
    </row>
    <row r="60" spans="1:11" x14ac:dyDescent="0.2">
      <c r="A60" s="90"/>
      <c r="B60" s="76"/>
      <c r="C60" s="75"/>
      <c r="D60" s="579"/>
      <c r="E60" s="579"/>
      <c r="F60" s="579"/>
      <c r="G60" s="579"/>
      <c r="H60" s="579"/>
      <c r="I60" s="579"/>
      <c r="J60" s="101"/>
      <c r="K60" s="101"/>
    </row>
    <row r="61" spans="1:11" x14ac:dyDescent="0.2">
      <c r="A61" s="90"/>
      <c r="B61" s="76"/>
      <c r="C61" s="75"/>
      <c r="D61" s="96"/>
      <c r="E61" s="96"/>
      <c r="F61" s="96"/>
      <c r="G61" s="96"/>
      <c r="H61" s="96"/>
      <c r="I61" s="96"/>
      <c r="J61" s="100"/>
      <c r="K61" s="100"/>
    </row>
    <row r="62" spans="1:11" ht="12.75" customHeight="1" x14ac:dyDescent="0.2">
      <c r="A62" s="90"/>
      <c r="B62" s="76"/>
      <c r="C62" s="75">
        <v>5</v>
      </c>
      <c r="D62" s="579" t="s">
        <v>276</v>
      </c>
      <c r="E62" s="579"/>
      <c r="F62" s="579"/>
      <c r="G62" s="579"/>
      <c r="H62" s="579"/>
      <c r="I62" s="579"/>
      <c r="J62" s="101"/>
      <c r="K62" s="101"/>
    </row>
    <row r="63" spans="1:11" x14ac:dyDescent="0.2">
      <c r="A63" s="90"/>
      <c r="B63" s="76"/>
      <c r="C63" s="75"/>
      <c r="D63" s="579"/>
      <c r="E63" s="579"/>
      <c r="F63" s="579"/>
      <c r="G63" s="579"/>
      <c r="H63" s="579"/>
      <c r="I63" s="579"/>
      <c r="J63" s="101"/>
      <c r="K63" s="101"/>
    </row>
    <row r="64" spans="1:11" x14ac:dyDescent="0.2">
      <c r="A64" s="90"/>
      <c r="B64" s="76"/>
      <c r="C64" s="75"/>
      <c r="D64" s="96"/>
      <c r="E64" s="96"/>
      <c r="F64" s="96"/>
      <c r="G64" s="96"/>
      <c r="H64" s="96"/>
      <c r="I64" s="96"/>
      <c r="J64" s="100"/>
      <c r="K64" s="100"/>
    </row>
    <row r="65" spans="1:11" ht="12.75" customHeight="1" x14ac:dyDescent="0.2">
      <c r="A65" s="90"/>
      <c r="B65" s="76"/>
      <c r="C65" s="75">
        <v>6</v>
      </c>
      <c r="D65" s="579" t="s">
        <v>277</v>
      </c>
      <c r="E65" s="579"/>
      <c r="F65" s="579"/>
      <c r="G65" s="579"/>
      <c r="H65" s="579"/>
      <c r="I65" s="579"/>
      <c r="J65" s="101"/>
      <c r="K65" s="101"/>
    </row>
    <row r="66" spans="1:11" ht="12.75" customHeight="1" x14ac:dyDescent="0.2">
      <c r="A66" s="90"/>
      <c r="B66" s="76"/>
      <c r="C66" s="75"/>
      <c r="D66" s="579"/>
      <c r="E66" s="579"/>
      <c r="F66" s="579"/>
      <c r="G66" s="579"/>
      <c r="H66" s="579"/>
      <c r="I66" s="579"/>
      <c r="J66" s="101"/>
      <c r="K66" s="101"/>
    </row>
    <row r="67" spans="1:11" x14ac:dyDescent="0.2">
      <c r="A67" s="90"/>
      <c r="B67" s="76"/>
      <c r="C67" s="75"/>
      <c r="D67" s="579"/>
      <c r="E67" s="579"/>
      <c r="F67" s="579"/>
      <c r="G67" s="579"/>
      <c r="H67" s="579"/>
      <c r="I67" s="579"/>
      <c r="J67" s="101"/>
      <c r="K67" s="101"/>
    </row>
    <row r="68" spans="1:11" x14ac:dyDescent="0.2">
      <c r="A68" s="90"/>
      <c r="B68" s="76"/>
      <c r="C68" s="75"/>
      <c r="D68" s="96"/>
      <c r="E68" s="96"/>
      <c r="F68" s="96"/>
      <c r="G68" s="96"/>
      <c r="H68" s="96"/>
      <c r="I68" s="96"/>
      <c r="J68" s="100"/>
      <c r="K68" s="100"/>
    </row>
    <row r="69" spans="1:11" ht="12.75" customHeight="1" x14ac:dyDescent="0.2">
      <c r="A69" s="90"/>
      <c r="B69" s="76"/>
      <c r="C69" s="75">
        <v>7</v>
      </c>
      <c r="D69" s="579" t="s">
        <v>278</v>
      </c>
      <c r="E69" s="579"/>
      <c r="F69" s="579"/>
      <c r="G69" s="579"/>
      <c r="H69" s="579"/>
      <c r="I69" s="579"/>
      <c r="J69" s="101"/>
      <c r="K69" s="101"/>
    </row>
    <row r="70" spans="1:11" x14ac:dyDescent="0.2">
      <c r="A70" s="90"/>
      <c r="B70" s="76"/>
      <c r="C70" s="75"/>
      <c r="D70" s="579"/>
      <c r="E70" s="579"/>
      <c r="F70" s="579"/>
      <c r="G70" s="579"/>
      <c r="H70" s="579"/>
      <c r="I70" s="579"/>
      <c r="J70" s="101"/>
      <c r="K70" s="101"/>
    </row>
    <row r="71" spans="1:11" x14ac:dyDescent="0.2">
      <c r="A71" s="90"/>
      <c r="B71" s="76"/>
      <c r="C71" s="75"/>
      <c r="D71" s="96"/>
      <c r="E71" s="96"/>
      <c r="F71" s="96"/>
      <c r="G71" s="96"/>
      <c r="H71" s="96"/>
      <c r="I71" s="96"/>
      <c r="J71" s="100"/>
      <c r="K71" s="100"/>
    </row>
    <row r="72" spans="1:11" ht="12.75" customHeight="1" x14ac:dyDescent="0.2">
      <c r="A72" s="90"/>
      <c r="B72" s="76"/>
      <c r="C72" s="75">
        <v>8</v>
      </c>
      <c r="D72" s="579" t="s">
        <v>279</v>
      </c>
      <c r="E72" s="579"/>
      <c r="F72" s="579"/>
      <c r="G72" s="579"/>
      <c r="H72" s="579"/>
      <c r="I72" s="579"/>
      <c r="J72" s="101"/>
      <c r="K72" s="101"/>
    </row>
    <row r="73" spans="1:11" x14ac:dyDescent="0.2">
      <c r="A73" s="90"/>
      <c r="B73" s="76"/>
      <c r="C73" s="75"/>
      <c r="D73" s="579"/>
      <c r="E73" s="579"/>
      <c r="F73" s="579"/>
      <c r="G73" s="579"/>
      <c r="H73" s="579"/>
      <c r="I73" s="579"/>
      <c r="J73" s="101"/>
      <c r="K73" s="101"/>
    </row>
    <row r="74" spans="1:11" x14ac:dyDescent="0.2">
      <c r="A74" s="90"/>
      <c r="B74" s="76"/>
      <c r="C74" s="75"/>
      <c r="D74" s="579"/>
      <c r="E74" s="579"/>
      <c r="F74" s="579"/>
      <c r="G74" s="579"/>
      <c r="H74" s="579"/>
      <c r="I74" s="579"/>
      <c r="J74" s="101"/>
      <c r="K74" s="101"/>
    </row>
    <row r="75" spans="1:11" x14ac:dyDescent="0.2">
      <c r="A75" s="90"/>
      <c r="B75" s="76"/>
      <c r="C75" s="75"/>
      <c r="D75" s="579"/>
      <c r="E75" s="579"/>
      <c r="F75" s="579"/>
      <c r="G75" s="579"/>
      <c r="H75" s="579"/>
      <c r="I75" s="579"/>
      <c r="J75" s="101"/>
      <c r="K75" s="101"/>
    </row>
    <row r="76" spans="1:11" x14ac:dyDescent="0.2">
      <c r="A76" s="90"/>
      <c r="B76" s="76"/>
      <c r="C76" s="75"/>
      <c r="D76" s="579"/>
      <c r="E76" s="579"/>
      <c r="F76" s="579"/>
      <c r="G76" s="579"/>
      <c r="H76" s="579"/>
      <c r="I76" s="579"/>
      <c r="J76" s="101"/>
      <c r="K76" s="101"/>
    </row>
    <row r="77" spans="1:11" x14ac:dyDescent="0.2">
      <c r="A77" s="90"/>
      <c r="B77" s="76"/>
      <c r="C77" s="75"/>
      <c r="D77" s="96"/>
      <c r="E77" s="96"/>
      <c r="F77" s="96"/>
      <c r="G77" s="96"/>
      <c r="H77" s="96"/>
      <c r="I77" s="96"/>
      <c r="J77" s="100"/>
      <c r="K77" s="100"/>
    </row>
    <row r="78" spans="1:11" ht="12.75" customHeight="1" x14ac:dyDescent="0.2">
      <c r="A78" s="90"/>
      <c r="B78" s="76"/>
      <c r="C78" s="75">
        <v>9</v>
      </c>
      <c r="D78" s="579" t="s">
        <v>280</v>
      </c>
      <c r="E78" s="579"/>
      <c r="F78" s="579"/>
      <c r="G78" s="579"/>
      <c r="H78" s="579"/>
      <c r="I78" s="579"/>
      <c r="J78" s="101"/>
      <c r="K78" s="101"/>
    </row>
    <row r="79" spans="1:11" x14ac:dyDescent="0.2">
      <c r="A79" s="90"/>
      <c r="B79" s="76"/>
      <c r="C79" s="75"/>
      <c r="D79" s="579"/>
      <c r="E79" s="579"/>
      <c r="F79" s="579"/>
      <c r="G79" s="579"/>
      <c r="H79" s="579"/>
      <c r="I79" s="579"/>
      <c r="J79" s="101"/>
      <c r="K79" s="101"/>
    </row>
    <row r="80" spans="1:11" x14ac:dyDescent="0.2">
      <c r="A80" s="90"/>
      <c r="B80" s="76"/>
      <c r="C80" s="75"/>
      <c r="D80" s="579"/>
      <c r="E80" s="579"/>
      <c r="F80" s="579"/>
      <c r="G80" s="579"/>
      <c r="H80" s="579"/>
      <c r="I80" s="579"/>
      <c r="J80" s="101"/>
      <c r="K80" s="101"/>
    </row>
    <row r="81" spans="1:11" x14ac:dyDescent="0.2">
      <c r="A81" s="90"/>
      <c r="B81" s="76"/>
      <c r="C81" s="75"/>
      <c r="D81" s="579"/>
      <c r="E81" s="579"/>
      <c r="F81" s="579"/>
      <c r="G81" s="579"/>
      <c r="H81" s="579"/>
      <c r="I81" s="579"/>
      <c r="J81" s="101"/>
      <c r="K81" s="101"/>
    </row>
    <row r="82" spans="1:11" x14ac:dyDescent="0.2">
      <c r="A82" s="90"/>
      <c r="B82" s="76"/>
      <c r="C82" s="75"/>
      <c r="D82" s="579"/>
      <c r="E82" s="579"/>
      <c r="F82" s="579"/>
      <c r="G82" s="579"/>
      <c r="H82" s="579"/>
      <c r="I82" s="579"/>
      <c r="J82" s="101"/>
      <c r="K82" s="101"/>
    </row>
    <row r="83" spans="1:11" x14ac:dyDescent="0.2">
      <c r="A83" s="90"/>
      <c r="B83" s="76"/>
      <c r="C83" s="75"/>
      <c r="D83" s="96"/>
      <c r="E83" s="96"/>
      <c r="F83" s="96"/>
      <c r="G83" s="96"/>
      <c r="H83" s="96"/>
      <c r="I83" s="96"/>
      <c r="J83" s="100"/>
      <c r="K83" s="100"/>
    </row>
    <row r="84" spans="1:11" ht="12.75" customHeight="1" x14ac:dyDescent="0.2">
      <c r="A84" s="90"/>
      <c r="B84" s="76"/>
      <c r="C84" s="75">
        <v>10</v>
      </c>
      <c r="D84" s="580" t="s">
        <v>281</v>
      </c>
      <c r="E84" s="580"/>
      <c r="F84" s="580"/>
      <c r="G84" s="580"/>
      <c r="H84" s="580"/>
      <c r="I84" s="580"/>
      <c r="J84" s="100"/>
      <c r="K84" s="100"/>
    </row>
    <row r="85" spans="1:11" x14ac:dyDescent="0.2">
      <c r="A85" s="90"/>
      <c r="B85" s="76"/>
      <c r="C85" s="75"/>
      <c r="D85" s="580"/>
      <c r="E85" s="580"/>
      <c r="F85" s="580"/>
      <c r="G85" s="580"/>
      <c r="H85" s="580"/>
      <c r="I85" s="580"/>
      <c r="J85" s="100"/>
      <c r="K85" s="100"/>
    </row>
    <row r="86" spans="1:11" x14ac:dyDescent="0.2">
      <c r="A86" s="90"/>
      <c r="B86" s="76"/>
      <c r="C86" s="75"/>
      <c r="D86" s="580"/>
      <c r="E86" s="580"/>
      <c r="F86" s="580"/>
      <c r="G86" s="580"/>
      <c r="H86" s="580"/>
      <c r="I86" s="580"/>
      <c r="J86" s="87"/>
      <c r="K86" s="98"/>
    </row>
  </sheetData>
  <sheetProtection password="E686" sheet="1" formatRows="0"/>
  <mergeCells count="27">
    <mergeCell ref="A1:J2"/>
    <mergeCell ref="A3:J6"/>
    <mergeCell ref="A7:J13"/>
    <mergeCell ref="D16:J19"/>
    <mergeCell ref="D21:H21"/>
    <mergeCell ref="D32:H32"/>
    <mergeCell ref="D33:I33"/>
    <mergeCell ref="D35:I35"/>
    <mergeCell ref="D45:J45"/>
    <mergeCell ref="D54:I57"/>
    <mergeCell ref="D49:I52"/>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s>
  <dataValidations count="1">
    <dataValidation type="list" allowBlank="1" showInputMessage="1" showErrorMessage="1" sqref="B45 B41 B32 B30 B28 B16 B39 B37 B35">
      <formula1>check</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0"/>
  <sheetViews>
    <sheetView topLeftCell="A40" zoomScaleNormal="100" workbookViewId="0">
      <selection activeCell="A50" sqref="A50:J84"/>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85" t="s">
        <v>193</v>
      </c>
      <c r="B1" s="586"/>
      <c r="C1" s="586"/>
      <c r="D1" s="586"/>
      <c r="E1" s="586"/>
      <c r="F1" s="586"/>
      <c r="G1" s="586"/>
      <c r="H1" s="586"/>
      <c r="I1" s="586"/>
      <c r="J1" s="587"/>
    </row>
    <row r="2" spans="1:10" ht="12.75" customHeight="1" x14ac:dyDescent="0.2">
      <c r="A2" s="588"/>
      <c r="B2" s="589"/>
      <c r="C2" s="589"/>
      <c r="D2" s="589"/>
      <c r="E2" s="589"/>
      <c r="F2" s="589"/>
      <c r="G2" s="589"/>
      <c r="H2" s="589"/>
      <c r="I2" s="589"/>
      <c r="J2" s="590"/>
    </row>
    <row r="3" spans="1:10" ht="12.75" customHeight="1" x14ac:dyDescent="0.2">
      <c r="A3" s="298" t="s">
        <v>175</v>
      </c>
      <c r="B3" s="299"/>
      <c r="C3" s="299"/>
      <c r="D3" s="299"/>
      <c r="E3" s="299"/>
      <c r="F3" s="299"/>
      <c r="G3" s="299"/>
      <c r="H3" s="299"/>
      <c r="I3" s="299"/>
      <c r="J3" s="300"/>
    </row>
    <row r="4" spans="1:10" ht="12.75" customHeight="1" x14ac:dyDescent="0.2">
      <c r="A4" s="301"/>
      <c r="B4" s="302"/>
      <c r="C4" s="302"/>
      <c r="D4" s="302"/>
      <c r="E4" s="302"/>
      <c r="F4" s="302"/>
      <c r="G4" s="302"/>
      <c r="H4" s="302"/>
      <c r="I4" s="302"/>
      <c r="J4" s="303"/>
    </row>
    <row r="5" spans="1:10" ht="12.75" customHeight="1" x14ac:dyDescent="0.2">
      <c r="A5" s="304"/>
      <c r="B5" s="305"/>
      <c r="C5" s="305"/>
      <c r="D5" s="305"/>
      <c r="E5" s="305"/>
      <c r="F5" s="305"/>
      <c r="G5" s="305"/>
      <c r="H5" s="305"/>
      <c r="I5" s="305"/>
      <c r="J5" s="306"/>
    </row>
    <row r="6" spans="1:10" ht="12.75" customHeight="1" x14ac:dyDescent="0.2">
      <c r="A6" s="413" t="s">
        <v>396</v>
      </c>
      <c r="B6" s="414"/>
      <c r="C6" s="414"/>
      <c r="D6" s="414"/>
      <c r="E6" s="414"/>
      <c r="F6" s="414"/>
      <c r="G6" s="414"/>
      <c r="H6" s="414"/>
      <c r="I6" s="414"/>
      <c r="J6" s="415"/>
    </row>
    <row r="7" spans="1:10" ht="12.75" customHeight="1" x14ac:dyDescent="0.2">
      <c r="A7" s="416"/>
      <c r="B7" s="417"/>
      <c r="C7" s="417"/>
      <c r="D7" s="417"/>
      <c r="E7" s="417"/>
      <c r="F7" s="417"/>
      <c r="G7" s="417"/>
      <c r="H7" s="417"/>
      <c r="I7" s="417"/>
      <c r="J7" s="418"/>
    </row>
    <row r="8" spans="1:10" ht="12.75" customHeight="1" x14ac:dyDescent="0.2">
      <c r="A8" s="416"/>
      <c r="B8" s="417"/>
      <c r="C8" s="417"/>
      <c r="D8" s="417"/>
      <c r="E8" s="417"/>
      <c r="F8" s="417"/>
      <c r="G8" s="417"/>
      <c r="H8" s="417"/>
      <c r="I8" s="417"/>
      <c r="J8" s="418"/>
    </row>
    <row r="9" spans="1:10" ht="12.75" customHeight="1" x14ac:dyDescent="0.2">
      <c r="A9" s="416"/>
      <c r="B9" s="417"/>
      <c r="C9" s="417"/>
      <c r="D9" s="417"/>
      <c r="E9" s="417"/>
      <c r="F9" s="417"/>
      <c r="G9" s="417"/>
      <c r="H9" s="417"/>
      <c r="I9" s="417"/>
      <c r="J9" s="418"/>
    </row>
    <row r="10" spans="1:10" ht="12.75" customHeight="1" x14ac:dyDescent="0.2">
      <c r="A10" s="591"/>
      <c r="B10" s="592"/>
      <c r="C10" s="592"/>
      <c r="D10" s="592"/>
      <c r="E10" s="592"/>
      <c r="F10" s="592"/>
      <c r="G10" s="592"/>
      <c r="H10" s="592"/>
      <c r="I10" s="592"/>
      <c r="J10" s="593"/>
    </row>
    <row r="11" spans="1:10" s="61" customFormat="1" x14ac:dyDescent="0.2">
      <c r="A11" s="55"/>
      <c r="B11" s="56"/>
      <c r="C11" s="57"/>
      <c r="D11" s="58"/>
      <c r="E11" s="58"/>
      <c r="F11" s="58"/>
      <c r="G11" s="58"/>
      <c r="H11" s="59"/>
      <c r="I11" s="57"/>
      <c r="J11" s="60"/>
    </row>
    <row r="12" spans="1:10" s="61" customFormat="1" ht="25.5" customHeight="1" x14ac:dyDescent="0.2">
      <c r="A12" s="394" t="s">
        <v>174</v>
      </c>
      <c r="B12" s="395"/>
      <c r="C12" s="395"/>
      <c r="D12" s="395"/>
      <c r="E12" s="395"/>
      <c r="F12" s="395"/>
      <c r="G12" s="395"/>
      <c r="H12" s="395"/>
      <c r="I12" s="395"/>
      <c r="J12" s="396"/>
    </row>
    <row r="13" spans="1:10" s="61" customFormat="1" ht="12.75" customHeight="1" x14ac:dyDescent="0.2">
      <c r="A13" s="336" t="s">
        <v>173</v>
      </c>
      <c r="B13" s="337"/>
      <c r="C13" s="337"/>
      <c r="D13" s="337"/>
      <c r="E13" s="337"/>
      <c r="F13" s="436">
        <v>0.35</v>
      </c>
      <c r="G13" s="436"/>
      <c r="H13" s="436"/>
      <c r="I13" s="436"/>
      <c r="J13" s="437"/>
    </row>
    <row r="14" spans="1:10" ht="12.75" customHeight="1" x14ac:dyDescent="0.2">
      <c r="A14" s="321" t="s">
        <v>394</v>
      </c>
      <c r="B14" s="322"/>
      <c r="C14" s="322"/>
      <c r="D14" s="322"/>
      <c r="E14" s="322"/>
      <c r="F14" s="322"/>
      <c r="G14" s="322"/>
      <c r="H14" s="322"/>
      <c r="I14" s="322"/>
      <c r="J14" s="323"/>
    </row>
    <row r="15" spans="1:10" ht="12.75" customHeight="1" x14ac:dyDescent="0.2">
      <c r="A15" s="324"/>
      <c r="B15" s="325"/>
      <c r="C15" s="325"/>
      <c r="D15" s="325"/>
      <c r="E15" s="325"/>
      <c r="F15" s="325"/>
      <c r="G15" s="325"/>
      <c r="H15" s="325"/>
      <c r="I15" s="325"/>
      <c r="J15" s="326"/>
    </row>
    <row r="16" spans="1:10" ht="12.75" customHeight="1" x14ac:dyDescent="0.2">
      <c r="A16" s="324"/>
      <c r="B16" s="325"/>
      <c r="C16" s="325"/>
      <c r="D16" s="325"/>
      <c r="E16" s="325"/>
      <c r="F16" s="325"/>
      <c r="G16" s="325"/>
      <c r="H16" s="325"/>
      <c r="I16" s="325"/>
      <c r="J16" s="326"/>
    </row>
    <row r="17" spans="1:10" ht="15" customHeight="1" x14ac:dyDescent="0.2">
      <c r="A17" s="327"/>
      <c r="B17" s="328"/>
      <c r="C17" s="328"/>
      <c r="D17" s="328"/>
      <c r="E17" s="328"/>
      <c r="F17" s="328"/>
      <c r="G17" s="328"/>
      <c r="H17" s="328"/>
      <c r="I17" s="328"/>
      <c r="J17" s="329"/>
    </row>
    <row r="18" spans="1:10" ht="12.75" customHeight="1" x14ac:dyDescent="0.2">
      <c r="A18" s="391" t="s">
        <v>583</v>
      </c>
      <c r="B18" s="392"/>
      <c r="C18" s="392"/>
      <c r="D18" s="392"/>
      <c r="E18" s="392"/>
      <c r="F18" s="392"/>
      <c r="G18" s="392"/>
      <c r="H18" s="392"/>
      <c r="I18" s="392"/>
      <c r="J18" s="393"/>
    </row>
    <row r="19" spans="1:10" ht="12.75" customHeight="1" x14ac:dyDescent="0.2">
      <c r="A19" s="391"/>
      <c r="B19" s="392"/>
      <c r="C19" s="392"/>
      <c r="D19" s="392"/>
      <c r="E19" s="392"/>
      <c r="F19" s="392"/>
      <c r="G19" s="392"/>
      <c r="H19" s="392"/>
      <c r="I19" s="392"/>
      <c r="J19" s="393"/>
    </row>
    <row r="20" spans="1:10" ht="12.75" customHeight="1" x14ac:dyDescent="0.2">
      <c r="A20" s="391"/>
      <c r="B20" s="392"/>
      <c r="C20" s="392"/>
      <c r="D20" s="392"/>
      <c r="E20" s="392"/>
      <c r="F20" s="392"/>
      <c r="G20" s="392"/>
      <c r="H20" s="392"/>
      <c r="I20" s="392"/>
      <c r="J20" s="393"/>
    </row>
    <row r="21" spans="1:10" ht="12.75" customHeight="1" x14ac:dyDescent="0.2">
      <c r="A21" s="391"/>
      <c r="B21" s="392"/>
      <c r="C21" s="392"/>
      <c r="D21" s="392"/>
      <c r="E21" s="392"/>
      <c r="F21" s="392"/>
      <c r="G21" s="392"/>
      <c r="H21" s="392"/>
      <c r="I21" s="392"/>
      <c r="J21" s="393"/>
    </row>
    <row r="22" spans="1:10" ht="12.75" customHeight="1" x14ac:dyDescent="0.2">
      <c r="A22" s="391"/>
      <c r="B22" s="392"/>
      <c r="C22" s="392"/>
      <c r="D22" s="392"/>
      <c r="E22" s="392"/>
      <c r="F22" s="392"/>
      <c r="G22" s="392"/>
      <c r="H22" s="392"/>
      <c r="I22" s="392"/>
      <c r="J22" s="393"/>
    </row>
    <row r="23" spans="1:10" ht="12.75" customHeight="1" x14ac:dyDescent="0.2">
      <c r="A23" s="391"/>
      <c r="B23" s="392"/>
      <c r="C23" s="392"/>
      <c r="D23" s="392"/>
      <c r="E23" s="392"/>
      <c r="F23" s="392"/>
      <c r="G23" s="392"/>
      <c r="H23" s="392"/>
      <c r="I23" s="392"/>
      <c r="J23" s="393"/>
    </row>
    <row r="24" spans="1:10" ht="12.75" customHeight="1" x14ac:dyDescent="0.2">
      <c r="A24" s="391"/>
      <c r="B24" s="392"/>
      <c r="C24" s="392"/>
      <c r="D24" s="392"/>
      <c r="E24" s="392"/>
      <c r="F24" s="392"/>
      <c r="G24" s="392"/>
      <c r="H24" s="392"/>
      <c r="I24" s="392"/>
      <c r="J24" s="393"/>
    </row>
    <row r="25" spans="1:10" ht="12.75" customHeight="1" x14ac:dyDescent="0.2">
      <c r="A25" s="391"/>
      <c r="B25" s="392"/>
      <c r="C25" s="392"/>
      <c r="D25" s="392"/>
      <c r="E25" s="392"/>
      <c r="F25" s="392"/>
      <c r="G25" s="392"/>
      <c r="H25" s="392"/>
      <c r="I25" s="392"/>
      <c r="J25" s="393"/>
    </row>
    <row r="26" spans="1:10" ht="12.75" customHeight="1" x14ac:dyDescent="0.2">
      <c r="A26" s="391"/>
      <c r="B26" s="392"/>
      <c r="C26" s="392"/>
      <c r="D26" s="392"/>
      <c r="E26" s="392"/>
      <c r="F26" s="392"/>
      <c r="G26" s="392"/>
      <c r="H26" s="392"/>
      <c r="I26" s="392"/>
      <c r="J26" s="393"/>
    </row>
    <row r="27" spans="1:10" ht="12.75" customHeight="1" x14ac:dyDescent="0.2">
      <c r="A27" s="391"/>
      <c r="B27" s="392"/>
      <c r="C27" s="392"/>
      <c r="D27" s="392"/>
      <c r="E27" s="392"/>
      <c r="F27" s="392"/>
      <c r="G27" s="392"/>
      <c r="H27" s="392"/>
      <c r="I27" s="392"/>
      <c r="J27" s="393"/>
    </row>
    <row r="28" spans="1:10" ht="12.75" customHeight="1" x14ac:dyDescent="0.2">
      <c r="A28" s="391"/>
      <c r="B28" s="392"/>
      <c r="C28" s="392"/>
      <c r="D28" s="392"/>
      <c r="E28" s="392"/>
      <c r="F28" s="392"/>
      <c r="G28" s="392"/>
      <c r="H28" s="392"/>
      <c r="I28" s="392"/>
      <c r="J28" s="393"/>
    </row>
    <row r="29" spans="1:10" ht="12.75" customHeight="1" x14ac:dyDescent="0.2">
      <c r="A29" s="391"/>
      <c r="B29" s="392"/>
      <c r="C29" s="392"/>
      <c r="D29" s="392"/>
      <c r="E29" s="392"/>
      <c r="F29" s="392"/>
      <c r="G29" s="392"/>
      <c r="H29" s="392"/>
      <c r="I29" s="392"/>
      <c r="J29" s="393"/>
    </row>
    <row r="30" spans="1:10" ht="12.75" customHeight="1" x14ac:dyDescent="0.2">
      <c r="A30" s="391"/>
      <c r="B30" s="392"/>
      <c r="C30" s="392"/>
      <c r="D30" s="392"/>
      <c r="E30" s="392"/>
      <c r="F30" s="392"/>
      <c r="G30" s="392"/>
      <c r="H30" s="392"/>
      <c r="I30" s="392"/>
      <c r="J30" s="393"/>
    </row>
    <row r="31" spans="1:10" ht="12.75" customHeight="1" x14ac:dyDescent="0.2">
      <c r="A31" s="391"/>
      <c r="B31" s="392"/>
      <c r="C31" s="392"/>
      <c r="D31" s="392"/>
      <c r="E31" s="392"/>
      <c r="F31" s="392"/>
      <c r="G31" s="392"/>
      <c r="H31" s="392"/>
      <c r="I31" s="392"/>
      <c r="J31" s="393"/>
    </row>
    <row r="32" spans="1:10" ht="12.75" customHeight="1" x14ac:dyDescent="0.2">
      <c r="A32" s="391"/>
      <c r="B32" s="392"/>
      <c r="C32" s="392"/>
      <c r="D32" s="392"/>
      <c r="E32" s="392"/>
      <c r="F32" s="392"/>
      <c r="G32" s="392"/>
      <c r="H32" s="392"/>
      <c r="I32" s="392"/>
      <c r="J32" s="393"/>
    </row>
    <row r="33" spans="1:10" ht="12.75" customHeight="1" x14ac:dyDescent="0.2">
      <c r="A33" s="391"/>
      <c r="B33" s="392"/>
      <c r="C33" s="392"/>
      <c r="D33" s="392"/>
      <c r="E33" s="392"/>
      <c r="F33" s="392"/>
      <c r="G33" s="392"/>
      <c r="H33" s="392"/>
      <c r="I33" s="392"/>
      <c r="J33" s="393"/>
    </row>
    <row r="34" spans="1:10" ht="12.75" customHeight="1" x14ac:dyDescent="0.2">
      <c r="A34" s="391"/>
      <c r="B34" s="392"/>
      <c r="C34" s="392"/>
      <c r="D34" s="392"/>
      <c r="E34" s="392"/>
      <c r="F34" s="392"/>
      <c r="G34" s="392"/>
      <c r="H34" s="392"/>
      <c r="I34" s="392"/>
      <c r="J34" s="393"/>
    </row>
    <row r="35" spans="1:10" ht="12.75" customHeight="1" x14ac:dyDescent="0.2">
      <c r="A35" s="391"/>
      <c r="B35" s="392"/>
      <c r="C35" s="392"/>
      <c r="D35" s="392"/>
      <c r="E35" s="392"/>
      <c r="F35" s="392"/>
      <c r="G35" s="392"/>
      <c r="H35" s="392"/>
      <c r="I35" s="392"/>
      <c r="J35" s="393"/>
    </row>
    <row r="36" spans="1:10" ht="12.75" customHeight="1" x14ac:dyDescent="0.2">
      <c r="A36" s="391"/>
      <c r="B36" s="392"/>
      <c r="C36" s="392"/>
      <c r="D36" s="392"/>
      <c r="E36" s="392"/>
      <c r="F36" s="392"/>
      <c r="G36" s="392"/>
      <c r="H36" s="392"/>
      <c r="I36" s="392"/>
      <c r="J36" s="393"/>
    </row>
    <row r="37" spans="1:10" ht="12.75" customHeight="1" x14ac:dyDescent="0.2">
      <c r="A37" s="391"/>
      <c r="B37" s="392"/>
      <c r="C37" s="392"/>
      <c r="D37" s="392"/>
      <c r="E37" s="392"/>
      <c r="F37" s="392"/>
      <c r="G37" s="392"/>
      <c r="H37" s="392"/>
      <c r="I37" s="392"/>
      <c r="J37" s="393"/>
    </row>
    <row r="38" spans="1:10" ht="12.75" customHeight="1" x14ac:dyDescent="0.2">
      <c r="A38" s="391"/>
      <c r="B38" s="392"/>
      <c r="C38" s="392"/>
      <c r="D38" s="392"/>
      <c r="E38" s="392"/>
      <c r="F38" s="392"/>
      <c r="G38" s="392"/>
      <c r="H38" s="392"/>
      <c r="I38" s="392"/>
      <c r="J38" s="393"/>
    </row>
    <row r="39" spans="1:10" ht="12.75" customHeight="1" x14ac:dyDescent="0.2">
      <c r="A39" s="391"/>
      <c r="B39" s="392"/>
      <c r="C39" s="392"/>
      <c r="D39" s="392"/>
      <c r="E39" s="392"/>
      <c r="F39" s="392"/>
      <c r="G39" s="392"/>
      <c r="H39" s="392"/>
      <c r="I39" s="392"/>
      <c r="J39" s="393"/>
    </row>
    <row r="40" spans="1:10" ht="12.75" customHeight="1" x14ac:dyDescent="0.2">
      <c r="A40" s="391"/>
      <c r="B40" s="392"/>
      <c r="C40" s="392"/>
      <c r="D40" s="392"/>
      <c r="E40" s="392"/>
      <c r="F40" s="392"/>
      <c r="G40" s="392"/>
      <c r="H40" s="392"/>
      <c r="I40" s="392"/>
      <c r="J40" s="393"/>
    </row>
    <row r="41" spans="1:10" ht="12.75" customHeight="1" x14ac:dyDescent="0.2">
      <c r="A41" s="391"/>
      <c r="B41" s="392"/>
      <c r="C41" s="392"/>
      <c r="D41" s="392"/>
      <c r="E41" s="392"/>
      <c r="F41" s="392"/>
      <c r="G41" s="392"/>
      <c r="H41" s="392"/>
      <c r="I41" s="392"/>
      <c r="J41" s="393"/>
    </row>
    <row r="42" spans="1:10" ht="12.75" customHeight="1" x14ac:dyDescent="0.2">
      <c r="A42" s="391"/>
      <c r="B42" s="392"/>
      <c r="C42" s="392"/>
      <c r="D42" s="392"/>
      <c r="E42" s="392"/>
      <c r="F42" s="392"/>
      <c r="G42" s="392"/>
      <c r="H42" s="392"/>
      <c r="I42" s="392"/>
      <c r="J42" s="393"/>
    </row>
    <row r="43" spans="1:10" s="61" customFormat="1" x14ac:dyDescent="0.2">
      <c r="A43" s="55"/>
      <c r="B43" s="56"/>
      <c r="C43" s="57"/>
      <c r="D43" s="58"/>
      <c r="E43" s="58"/>
      <c r="F43" s="58"/>
      <c r="G43" s="58"/>
      <c r="H43" s="59"/>
      <c r="I43" s="57"/>
      <c r="J43" s="60"/>
    </row>
    <row r="44" spans="1:10" s="61" customFormat="1" ht="25.5" customHeight="1" x14ac:dyDescent="0.2">
      <c r="A44" s="394" t="s">
        <v>176</v>
      </c>
      <c r="B44" s="395"/>
      <c r="C44" s="395"/>
      <c r="D44" s="395"/>
      <c r="E44" s="395"/>
      <c r="F44" s="395"/>
      <c r="G44" s="395"/>
      <c r="H44" s="395"/>
      <c r="I44" s="395"/>
      <c r="J44" s="396"/>
    </row>
    <row r="45" spans="1:10" s="61" customFormat="1" ht="12.75" customHeight="1" x14ac:dyDescent="0.2">
      <c r="A45" s="336" t="s">
        <v>173</v>
      </c>
      <c r="B45" s="337"/>
      <c r="C45" s="337"/>
      <c r="D45" s="337"/>
      <c r="E45" s="337"/>
      <c r="F45" s="436">
        <v>0.47</v>
      </c>
      <c r="G45" s="436"/>
      <c r="H45" s="436"/>
      <c r="I45" s="436"/>
      <c r="J45" s="437"/>
    </row>
    <row r="46" spans="1:10" ht="12.75" customHeight="1" x14ac:dyDescent="0.2">
      <c r="A46" s="321" t="s">
        <v>394</v>
      </c>
      <c r="B46" s="322"/>
      <c r="C46" s="322"/>
      <c r="D46" s="322"/>
      <c r="E46" s="322"/>
      <c r="F46" s="322"/>
      <c r="G46" s="322"/>
      <c r="H46" s="322"/>
      <c r="I46" s="322"/>
      <c r="J46" s="323"/>
    </row>
    <row r="47" spans="1:10" ht="12.75" customHeight="1" x14ac:dyDescent="0.2">
      <c r="A47" s="324"/>
      <c r="B47" s="325"/>
      <c r="C47" s="325"/>
      <c r="D47" s="325"/>
      <c r="E47" s="325"/>
      <c r="F47" s="325"/>
      <c r="G47" s="325"/>
      <c r="H47" s="325"/>
      <c r="I47" s="325"/>
      <c r="J47" s="326"/>
    </row>
    <row r="48" spans="1:10" ht="12.75" customHeight="1" x14ac:dyDescent="0.2">
      <c r="A48" s="324"/>
      <c r="B48" s="325"/>
      <c r="C48" s="325"/>
      <c r="D48" s="325"/>
      <c r="E48" s="325"/>
      <c r="F48" s="325"/>
      <c r="G48" s="325"/>
      <c r="H48" s="325"/>
      <c r="I48" s="325"/>
      <c r="J48" s="326"/>
    </row>
    <row r="49" spans="1:10" ht="15" customHeight="1" x14ac:dyDescent="0.2">
      <c r="A49" s="327"/>
      <c r="B49" s="328"/>
      <c r="C49" s="328"/>
      <c r="D49" s="328"/>
      <c r="E49" s="328"/>
      <c r="F49" s="328"/>
      <c r="G49" s="328"/>
      <c r="H49" s="328"/>
      <c r="I49" s="328"/>
      <c r="J49" s="329"/>
    </row>
    <row r="50" spans="1:10" ht="12.75" customHeight="1" x14ac:dyDescent="0.2">
      <c r="A50" s="391" t="s">
        <v>594</v>
      </c>
      <c r="B50" s="392"/>
      <c r="C50" s="392"/>
      <c r="D50" s="392"/>
      <c r="E50" s="392"/>
      <c r="F50" s="392"/>
      <c r="G50" s="392"/>
      <c r="H50" s="392"/>
      <c r="I50" s="392"/>
      <c r="J50" s="393"/>
    </row>
    <row r="51" spans="1:10" ht="12.75" customHeight="1" x14ac:dyDescent="0.2">
      <c r="A51" s="391"/>
      <c r="B51" s="392"/>
      <c r="C51" s="392"/>
      <c r="D51" s="392"/>
      <c r="E51" s="392"/>
      <c r="F51" s="392"/>
      <c r="G51" s="392"/>
      <c r="H51" s="392"/>
      <c r="I51" s="392"/>
      <c r="J51" s="393"/>
    </row>
    <row r="52" spans="1:10" ht="12.75" customHeight="1" x14ac:dyDescent="0.2">
      <c r="A52" s="391"/>
      <c r="B52" s="392"/>
      <c r="C52" s="392"/>
      <c r="D52" s="392"/>
      <c r="E52" s="392"/>
      <c r="F52" s="392"/>
      <c r="G52" s="392"/>
      <c r="H52" s="392"/>
      <c r="I52" s="392"/>
      <c r="J52" s="393"/>
    </row>
    <row r="53" spans="1:10" ht="12.75" customHeight="1" x14ac:dyDescent="0.2">
      <c r="A53" s="391"/>
      <c r="B53" s="392"/>
      <c r="C53" s="392"/>
      <c r="D53" s="392"/>
      <c r="E53" s="392"/>
      <c r="F53" s="392"/>
      <c r="G53" s="392"/>
      <c r="H53" s="392"/>
      <c r="I53" s="392"/>
      <c r="J53" s="393"/>
    </row>
    <row r="54" spans="1:10" ht="12.75" customHeight="1" x14ac:dyDescent="0.2">
      <c r="A54" s="391"/>
      <c r="B54" s="392"/>
      <c r="C54" s="392"/>
      <c r="D54" s="392"/>
      <c r="E54" s="392"/>
      <c r="F54" s="392"/>
      <c r="G54" s="392"/>
      <c r="H54" s="392"/>
      <c r="I54" s="392"/>
      <c r="J54" s="393"/>
    </row>
    <row r="55" spans="1:10" ht="12.75" customHeight="1" x14ac:dyDescent="0.2">
      <c r="A55" s="391"/>
      <c r="B55" s="392"/>
      <c r="C55" s="392"/>
      <c r="D55" s="392"/>
      <c r="E55" s="392"/>
      <c r="F55" s="392"/>
      <c r="G55" s="392"/>
      <c r="H55" s="392"/>
      <c r="I55" s="392"/>
      <c r="J55" s="393"/>
    </row>
    <row r="56" spans="1:10" ht="12.75" customHeight="1" x14ac:dyDescent="0.2">
      <c r="A56" s="391"/>
      <c r="B56" s="392"/>
      <c r="C56" s="392"/>
      <c r="D56" s="392"/>
      <c r="E56" s="392"/>
      <c r="F56" s="392"/>
      <c r="G56" s="392"/>
      <c r="H56" s="392"/>
      <c r="I56" s="392"/>
      <c r="J56" s="393"/>
    </row>
    <row r="57" spans="1:10" ht="12.75" customHeight="1" x14ac:dyDescent="0.2">
      <c r="A57" s="391"/>
      <c r="B57" s="392"/>
      <c r="C57" s="392"/>
      <c r="D57" s="392"/>
      <c r="E57" s="392"/>
      <c r="F57" s="392"/>
      <c r="G57" s="392"/>
      <c r="H57" s="392"/>
      <c r="I57" s="392"/>
      <c r="J57" s="393"/>
    </row>
    <row r="58" spans="1:10" ht="12.75" customHeight="1" x14ac:dyDescent="0.2">
      <c r="A58" s="391"/>
      <c r="B58" s="392"/>
      <c r="C58" s="392"/>
      <c r="D58" s="392"/>
      <c r="E58" s="392"/>
      <c r="F58" s="392"/>
      <c r="G58" s="392"/>
      <c r="H58" s="392"/>
      <c r="I58" s="392"/>
      <c r="J58" s="393"/>
    </row>
    <row r="59" spans="1:10" ht="12.75" customHeight="1" x14ac:dyDescent="0.2">
      <c r="A59" s="391"/>
      <c r="B59" s="392"/>
      <c r="C59" s="392"/>
      <c r="D59" s="392"/>
      <c r="E59" s="392"/>
      <c r="F59" s="392"/>
      <c r="G59" s="392"/>
      <c r="H59" s="392"/>
      <c r="I59" s="392"/>
      <c r="J59" s="393"/>
    </row>
    <row r="60" spans="1:10" ht="12.75" customHeight="1" x14ac:dyDescent="0.2">
      <c r="A60" s="391"/>
      <c r="B60" s="392"/>
      <c r="C60" s="392"/>
      <c r="D60" s="392"/>
      <c r="E60" s="392"/>
      <c r="F60" s="392"/>
      <c r="G60" s="392"/>
      <c r="H60" s="392"/>
      <c r="I60" s="392"/>
      <c r="J60" s="393"/>
    </row>
    <row r="61" spans="1:10" ht="12.75" customHeight="1" x14ac:dyDescent="0.2">
      <c r="A61" s="391"/>
      <c r="B61" s="392"/>
      <c r="C61" s="392"/>
      <c r="D61" s="392"/>
      <c r="E61" s="392"/>
      <c r="F61" s="392"/>
      <c r="G61" s="392"/>
      <c r="H61" s="392"/>
      <c r="I61" s="392"/>
      <c r="J61" s="393"/>
    </row>
    <row r="62" spans="1:10" ht="12.75" customHeight="1" x14ac:dyDescent="0.2">
      <c r="A62" s="391"/>
      <c r="B62" s="392"/>
      <c r="C62" s="392"/>
      <c r="D62" s="392"/>
      <c r="E62" s="392"/>
      <c r="F62" s="392"/>
      <c r="G62" s="392"/>
      <c r="H62" s="392"/>
      <c r="I62" s="392"/>
      <c r="J62" s="393"/>
    </row>
    <row r="63" spans="1:10" ht="12.75" customHeight="1" x14ac:dyDescent="0.2">
      <c r="A63" s="391"/>
      <c r="B63" s="392"/>
      <c r="C63" s="392"/>
      <c r="D63" s="392"/>
      <c r="E63" s="392"/>
      <c r="F63" s="392"/>
      <c r="G63" s="392"/>
      <c r="H63" s="392"/>
      <c r="I63" s="392"/>
      <c r="J63" s="393"/>
    </row>
    <row r="64" spans="1:10" ht="12.75" customHeight="1" x14ac:dyDescent="0.2">
      <c r="A64" s="391"/>
      <c r="B64" s="392"/>
      <c r="C64" s="392"/>
      <c r="D64" s="392"/>
      <c r="E64" s="392"/>
      <c r="F64" s="392"/>
      <c r="G64" s="392"/>
      <c r="H64" s="392"/>
      <c r="I64" s="392"/>
      <c r="J64" s="393"/>
    </row>
    <row r="65" spans="1:10" ht="12.75" customHeight="1" x14ac:dyDescent="0.2">
      <c r="A65" s="391"/>
      <c r="B65" s="392"/>
      <c r="C65" s="392"/>
      <c r="D65" s="392"/>
      <c r="E65" s="392"/>
      <c r="F65" s="392"/>
      <c r="G65" s="392"/>
      <c r="H65" s="392"/>
      <c r="I65" s="392"/>
      <c r="J65" s="393"/>
    </row>
    <row r="66" spans="1:10" ht="12.75" customHeight="1" x14ac:dyDescent="0.2">
      <c r="A66" s="391"/>
      <c r="B66" s="392"/>
      <c r="C66" s="392"/>
      <c r="D66" s="392"/>
      <c r="E66" s="392"/>
      <c r="F66" s="392"/>
      <c r="G66" s="392"/>
      <c r="H66" s="392"/>
      <c r="I66" s="392"/>
      <c r="J66" s="393"/>
    </row>
    <row r="67" spans="1:10" ht="12.75" customHeight="1" x14ac:dyDescent="0.2">
      <c r="A67" s="391"/>
      <c r="B67" s="392"/>
      <c r="C67" s="392"/>
      <c r="D67" s="392"/>
      <c r="E67" s="392"/>
      <c r="F67" s="392"/>
      <c r="G67" s="392"/>
      <c r="H67" s="392"/>
      <c r="I67" s="392"/>
      <c r="J67" s="393"/>
    </row>
    <row r="68" spans="1:10" ht="12.75" customHeight="1" x14ac:dyDescent="0.2">
      <c r="A68" s="391"/>
      <c r="B68" s="392"/>
      <c r="C68" s="392"/>
      <c r="D68" s="392"/>
      <c r="E68" s="392"/>
      <c r="F68" s="392"/>
      <c r="G68" s="392"/>
      <c r="H68" s="392"/>
      <c r="I68" s="392"/>
      <c r="J68" s="393"/>
    </row>
    <row r="69" spans="1:10" ht="12.75" customHeight="1" x14ac:dyDescent="0.2">
      <c r="A69" s="391"/>
      <c r="B69" s="392"/>
      <c r="C69" s="392"/>
      <c r="D69" s="392"/>
      <c r="E69" s="392"/>
      <c r="F69" s="392"/>
      <c r="G69" s="392"/>
      <c r="H69" s="392"/>
      <c r="I69" s="392"/>
      <c r="J69" s="393"/>
    </row>
    <row r="70" spans="1:10" ht="12.75" customHeight="1" x14ac:dyDescent="0.2">
      <c r="A70" s="391"/>
      <c r="B70" s="392"/>
      <c r="C70" s="392"/>
      <c r="D70" s="392"/>
      <c r="E70" s="392"/>
      <c r="F70" s="392"/>
      <c r="G70" s="392"/>
      <c r="H70" s="392"/>
      <c r="I70" s="392"/>
      <c r="J70" s="393"/>
    </row>
    <row r="71" spans="1:10" ht="12.75" customHeight="1" x14ac:dyDescent="0.2">
      <c r="A71" s="391"/>
      <c r="B71" s="392"/>
      <c r="C71" s="392"/>
      <c r="D71" s="392"/>
      <c r="E71" s="392"/>
      <c r="F71" s="392"/>
      <c r="G71" s="392"/>
      <c r="H71" s="392"/>
      <c r="I71" s="392"/>
      <c r="J71" s="393"/>
    </row>
    <row r="72" spans="1:10" ht="12.75" customHeight="1" x14ac:dyDescent="0.2">
      <c r="A72" s="391"/>
      <c r="B72" s="392"/>
      <c r="C72" s="392"/>
      <c r="D72" s="392"/>
      <c r="E72" s="392"/>
      <c r="F72" s="392"/>
      <c r="G72" s="392"/>
      <c r="H72" s="392"/>
      <c r="I72" s="392"/>
      <c r="J72" s="393"/>
    </row>
    <row r="73" spans="1:10" ht="12.75" customHeight="1" x14ac:dyDescent="0.2">
      <c r="A73" s="391"/>
      <c r="B73" s="392"/>
      <c r="C73" s="392"/>
      <c r="D73" s="392"/>
      <c r="E73" s="392"/>
      <c r="F73" s="392"/>
      <c r="G73" s="392"/>
      <c r="H73" s="392"/>
      <c r="I73" s="392"/>
      <c r="J73" s="393"/>
    </row>
    <row r="74" spans="1:10" ht="12.75" customHeight="1" x14ac:dyDescent="0.2">
      <c r="A74" s="391"/>
      <c r="B74" s="392"/>
      <c r="C74" s="392"/>
      <c r="D74" s="392"/>
      <c r="E74" s="392"/>
      <c r="F74" s="392"/>
      <c r="G74" s="392"/>
      <c r="H74" s="392"/>
      <c r="I74" s="392"/>
      <c r="J74" s="393"/>
    </row>
    <row r="75" spans="1:10" ht="12.75" customHeight="1" x14ac:dyDescent="0.2">
      <c r="A75" s="391"/>
      <c r="B75" s="392"/>
      <c r="C75" s="392"/>
      <c r="D75" s="392"/>
      <c r="E75" s="392"/>
      <c r="F75" s="392"/>
      <c r="G75" s="392"/>
      <c r="H75" s="392"/>
      <c r="I75" s="392"/>
      <c r="J75" s="393"/>
    </row>
    <row r="76" spans="1:10" ht="12.75" customHeight="1" x14ac:dyDescent="0.2">
      <c r="A76" s="391"/>
      <c r="B76" s="392"/>
      <c r="C76" s="392"/>
      <c r="D76" s="392"/>
      <c r="E76" s="392"/>
      <c r="F76" s="392"/>
      <c r="G76" s="392"/>
      <c r="H76" s="392"/>
      <c r="I76" s="392"/>
      <c r="J76" s="393"/>
    </row>
    <row r="77" spans="1:10" ht="12.75" customHeight="1" x14ac:dyDescent="0.2">
      <c r="A77" s="391"/>
      <c r="B77" s="392"/>
      <c r="C77" s="392"/>
      <c r="D77" s="392"/>
      <c r="E77" s="392"/>
      <c r="F77" s="392"/>
      <c r="G77" s="392"/>
      <c r="H77" s="392"/>
      <c r="I77" s="392"/>
      <c r="J77" s="393"/>
    </row>
    <row r="78" spans="1:10" ht="12.75" customHeight="1" x14ac:dyDescent="0.2">
      <c r="A78" s="391"/>
      <c r="B78" s="392"/>
      <c r="C78" s="392"/>
      <c r="D78" s="392"/>
      <c r="E78" s="392"/>
      <c r="F78" s="392"/>
      <c r="G78" s="392"/>
      <c r="H78" s="392"/>
      <c r="I78" s="392"/>
      <c r="J78" s="393"/>
    </row>
    <row r="79" spans="1:10" ht="12.75" customHeight="1" x14ac:dyDescent="0.2">
      <c r="A79" s="391"/>
      <c r="B79" s="392"/>
      <c r="C79" s="392"/>
      <c r="D79" s="392"/>
      <c r="E79" s="392"/>
      <c r="F79" s="392"/>
      <c r="G79" s="392"/>
      <c r="H79" s="392"/>
      <c r="I79" s="392"/>
      <c r="J79" s="393"/>
    </row>
    <row r="80" spans="1:10" ht="12.75" customHeight="1" x14ac:dyDescent="0.2">
      <c r="A80" s="391"/>
      <c r="B80" s="392"/>
      <c r="C80" s="392"/>
      <c r="D80" s="392"/>
      <c r="E80" s="392"/>
      <c r="F80" s="392"/>
      <c r="G80" s="392"/>
      <c r="H80" s="392"/>
      <c r="I80" s="392"/>
      <c r="J80" s="393"/>
    </row>
    <row r="81" spans="1:10" ht="12.75" customHeight="1" x14ac:dyDescent="0.2">
      <c r="A81" s="391"/>
      <c r="B81" s="392"/>
      <c r="C81" s="392"/>
      <c r="D81" s="392"/>
      <c r="E81" s="392"/>
      <c r="F81" s="392"/>
      <c r="G81" s="392"/>
      <c r="H81" s="392"/>
      <c r="I81" s="392"/>
      <c r="J81" s="393"/>
    </row>
    <row r="82" spans="1:10" ht="12.75" customHeight="1" x14ac:dyDescent="0.2">
      <c r="A82" s="391"/>
      <c r="B82" s="392"/>
      <c r="C82" s="392"/>
      <c r="D82" s="392"/>
      <c r="E82" s="392"/>
      <c r="F82" s="392"/>
      <c r="G82" s="392"/>
      <c r="H82" s="392"/>
      <c r="I82" s="392"/>
      <c r="J82" s="393"/>
    </row>
    <row r="83" spans="1:10" ht="12.75" customHeight="1" x14ac:dyDescent="0.2">
      <c r="A83" s="391"/>
      <c r="B83" s="392"/>
      <c r="C83" s="392"/>
      <c r="D83" s="392"/>
      <c r="E83" s="392"/>
      <c r="F83" s="392"/>
      <c r="G83" s="392"/>
      <c r="H83" s="392"/>
      <c r="I83" s="392"/>
      <c r="J83" s="393"/>
    </row>
    <row r="84" spans="1:10" ht="12.75" customHeight="1" x14ac:dyDescent="0.2">
      <c r="A84" s="391"/>
      <c r="B84" s="392"/>
      <c r="C84" s="392"/>
      <c r="D84" s="392"/>
      <c r="E84" s="392"/>
      <c r="F84" s="392"/>
      <c r="G84" s="392"/>
      <c r="H84" s="392"/>
      <c r="I84" s="392"/>
      <c r="J84" s="393"/>
    </row>
    <row r="85" spans="1:10" s="61" customFormat="1" x14ac:dyDescent="0.2">
      <c r="A85" s="55"/>
      <c r="B85" s="56"/>
      <c r="C85" s="57"/>
      <c r="D85" s="58"/>
      <c r="E85" s="58"/>
      <c r="F85" s="58"/>
      <c r="G85" s="58"/>
      <c r="H85" s="59"/>
      <c r="I85" s="57"/>
      <c r="J85" s="60"/>
    </row>
    <row r="86" spans="1:10" s="61" customFormat="1" ht="25.5" customHeight="1" x14ac:dyDescent="0.2">
      <c r="A86" s="394" t="s">
        <v>177</v>
      </c>
      <c r="B86" s="395"/>
      <c r="C86" s="395"/>
      <c r="D86" s="395"/>
      <c r="E86" s="395"/>
      <c r="F86" s="395"/>
      <c r="G86" s="395"/>
      <c r="H86" s="395"/>
      <c r="I86" s="395"/>
      <c r="J86" s="396"/>
    </row>
    <row r="87" spans="1:10" s="61" customFormat="1" ht="12.75" customHeight="1" x14ac:dyDescent="0.2">
      <c r="A87" s="336" t="s">
        <v>173</v>
      </c>
      <c r="B87" s="337"/>
      <c r="C87" s="337"/>
      <c r="D87" s="337"/>
      <c r="E87" s="337"/>
      <c r="F87" s="436">
        <v>0.18</v>
      </c>
      <c r="G87" s="436"/>
      <c r="H87" s="436"/>
      <c r="I87" s="436"/>
      <c r="J87" s="437"/>
    </row>
    <row r="88" spans="1:10" ht="12.75" customHeight="1" x14ac:dyDescent="0.2">
      <c r="A88" s="321" t="s">
        <v>394</v>
      </c>
      <c r="B88" s="322"/>
      <c r="C88" s="322"/>
      <c r="D88" s="322"/>
      <c r="E88" s="322"/>
      <c r="F88" s="322"/>
      <c r="G88" s="322"/>
      <c r="H88" s="322"/>
      <c r="I88" s="322"/>
      <c r="J88" s="323"/>
    </row>
    <row r="89" spans="1:10" ht="12.75" customHeight="1" x14ac:dyDescent="0.2">
      <c r="A89" s="324"/>
      <c r="B89" s="325"/>
      <c r="C89" s="325"/>
      <c r="D89" s="325"/>
      <c r="E89" s="325"/>
      <c r="F89" s="325"/>
      <c r="G89" s="325"/>
      <c r="H89" s="325"/>
      <c r="I89" s="325"/>
      <c r="J89" s="326"/>
    </row>
    <row r="90" spans="1:10" ht="12.75" customHeight="1" x14ac:dyDescent="0.2">
      <c r="A90" s="324"/>
      <c r="B90" s="325"/>
      <c r="C90" s="325"/>
      <c r="D90" s="325"/>
      <c r="E90" s="325"/>
      <c r="F90" s="325"/>
      <c r="G90" s="325"/>
      <c r="H90" s="325"/>
      <c r="I90" s="325"/>
      <c r="J90" s="326"/>
    </row>
    <row r="91" spans="1:10" ht="15" customHeight="1" x14ac:dyDescent="0.2">
      <c r="A91" s="327"/>
      <c r="B91" s="328"/>
      <c r="C91" s="328"/>
      <c r="D91" s="328"/>
      <c r="E91" s="328"/>
      <c r="F91" s="328"/>
      <c r="G91" s="328"/>
      <c r="H91" s="328"/>
      <c r="I91" s="328"/>
      <c r="J91" s="329"/>
    </row>
    <row r="92" spans="1:10" ht="12.75" customHeight="1" x14ac:dyDescent="0.2">
      <c r="A92" s="391" t="s">
        <v>584</v>
      </c>
      <c r="B92" s="392"/>
      <c r="C92" s="392"/>
      <c r="D92" s="392"/>
      <c r="E92" s="392"/>
      <c r="F92" s="392"/>
      <c r="G92" s="392"/>
      <c r="H92" s="392"/>
      <c r="I92" s="392"/>
      <c r="J92" s="393"/>
    </row>
    <row r="93" spans="1:10" ht="12.75" customHeight="1" x14ac:dyDescent="0.2">
      <c r="A93" s="391"/>
      <c r="B93" s="392"/>
      <c r="C93" s="392"/>
      <c r="D93" s="392"/>
      <c r="E93" s="392"/>
      <c r="F93" s="392"/>
      <c r="G93" s="392"/>
      <c r="H93" s="392"/>
      <c r="I93" s="392"/>
      <c r="J93" s="393"/>
    </row>
    <row r="94" spans="1:10" ht="12.75" customHeight="1" x14ac:dyDescent="0.2">
      <c r="A94" s="391"/>
      <c r="B94" s="392"/>
      <c r="C94" s="392"/>
      <c r="D94" s="392"/>
      <c r="E94" s="392"/>
      <c r="F94" s="392"/>
      <c r="G94" s="392"/>
      <c r="H94" s="392"/>
      <c r="I94" s="392"/>
      <c r="J94" s="393"/>
    </row>
    <row r="95" spans="1:10" ht="12.75" customHeight="1" x14ac:dyDescent="0.2">
      <c r="A95" s="391"/>
      <c r="B95" s="392"/>
      <c r="C95" s="392"/>
      <c r="D95" s="392"/>
      <c r="E95" s="392"/>
      <c r="F95" s="392"/>
      <c r="G95" s="392"/>
      <c r="H95" s="392"/>
      <c r="I95" s="392"/>
      <c r="J95" s="393"/>
    </row>
    <row r="96" spans="1:10" ht="12.75" customHeight="1" x14ac:dyDescent="0.2">
      <c r="A96" s="391"/>
      <c r="B96" s="392"/>
      <c r="C96" s="392"/>
      <c r="D96" s="392"/>
      <c r="E96" s="392"/>
      <c r="F96" s="392"/>
      <c r="G96" s="392"/>
      <c r="H96" s="392"/>
      <c r="I96" s="392"/>
      <c r="J96" s="393"/>
    </row>
    <row r="97" spans="1:10" ht="12.75" customHeight="1" x14ac:dyDescent="0.2">
      <c r="A97" s="391"/>
      <c r="B97" s="392"/>
      <c r="C97" s="392"/>
      <c r="D97" s="392"/>
      <c r="E97" s="392"/>
      <c r="F97" s="392"/>
      <c r="G97" s="392"/>
      <c r="H97" s="392"/>
      <c r="I97" s="392"/>
      <c r="J97" s="393"/>
    </row>
    <row r="98" spans="1:10" ht="12.75" customHeight="1" x14ac:dyDescent="0.2">
      <c r="A98" s="391"/>
      <c r="B98" s="392"/>
      <c r="C98" s="392"/>
      <c r="D98" s="392"/>
      <c r="E98" s="392"/>
      <c r="F98" s="392"/>
      <c r="G98" s="392"/>
      <c r="H98" s="392"/>
      <c r="I98" s="392"/>
      <c r="J98" s="393"/>
    </row>
    <row r="99" spans="1:10" ht="12.75" customHeight="1" x14ac:dyDescent="0.2">
      <c r="A99" s="391"/>
      <c r="B99" s="392"/>
      <c r="C99" s="392"/>
      <c r="D99" s="392"/>
      <c r="E99" s="392"/>
      <c r="F99" s="392"/>
      <c r="G99" s="392"/>
      <c r="H99" s="392"/>
      <c r="I99" s="392"/>
      <c r="J99" s="393"/>
    </row>
    <row r="100" spans="1:10" ht="12.75" customHeight="1" x14ac:dyDescent="0.2">
      <c r="A100" s="391"/>
      <c r="B100" s="392"/>
      <c r="C100" s="392"/>
      <c r="D100" s="392"/>
      <c r="E100" s="392"/>
      <c r="F100" s="392"/>
      <c r="G100" s="392"/>
      <c r="H100" s="392"/>
      <c r="I100" s="392"/>
      <c r="J100" s="393"/>
    </row>
    <row r="101" spans="1:10" ht="12.75" customHeight="1" x14ac:dyDescent="0.2">
      <c r="A101" s="391"/>
      <c r="B101" s="392"/>
      <c r="C101" s="392"/>
      <c r="D101" s="392"/>
      <c r="E101" s="392"/>
      <c r="F101" s="392"/>
      <c r="G101" s="392"/>
      <c r="H101" s="392"/>
      <c r="I101" s="392"/>
      <c r="J101" s="393"/>
    </row>
    <row r="102" spans="1:10" ht="12.75" customHeight="1" x14ac:dyDescent="0.2">
      <c r="A102" s="391"/>
      <c r="B102" s="392"/>
      <c r="C102" s="392"/>
      <c r="D102" s="392"/>
      <c r="E102" s="392"/>
      <c r="F102" s="392"/>
      <c r="G102" s="392"/>
      <c r="H102" s="392"/>
      <c r="I102" s="392"/>
      <c r="J102" s="393"/>
    </row>
    <row r="103" spans="1:10" ht="12.75" customHeight="1" x14ac:dyDescent="0.2">
      <c r="A103" s="391"/>
      <c r="B103" s="392"/>
      <c r="C103" s="392"/>
      <c r="D103" s="392"/>
      <c r="E103" s="392"/>
      <c r="F103" s="392"/>
      <c r="G103" s="392"/>
      <c r="H103" s="392"/>
      <c r="I103" s="392"/>
      <c r="J103" s="393"/>
    </row>
    <row r="104" spans="1:10" ht="12.75" customHeight="1" x14ac:dyDescent="0.2">
      <c r="A104" s="391"/>
      <c r="B104" s="392"/>
      <c r="C104" s="392"/>
      <c r="D104" s="392"/>
      <c r="E104" s="392"/>
      <c r="F104" s="392"/>
      <c r="G104" s="392"/>
      <c r="H104" s="392"/>
      <c r="I104" s="392"/>
      <c r="J104" s="393"/>
    </row>
    <row r="105" spans="1:10" ht="12.75" customHeight="1" x14ac:dyDescent="0.2">
      <c r="A105" s="391"/>
      <c r="B105" s="392"/>
      <c r="C105" s="392"/>
      <c r="D105" s="392"/>
      <c r="E105" s="392"/>
      <c r="F105" s="392"/>
      <c r="G105" s="392"/>
      <c r="H105" s="392"/>
      <c r="I105" s="392"/>
      <c r="J105" s="393"/>
    </row>
    <row r="106" spans="1:10" ht="12.75" customHeight="1" x14ac:dyDescent="0.2">
      <c r="A106" s="391"/>
      <c r="B106" s="392"/>
      <c r="C106" s="392"/>
      <c r="D106" s="392"/>
      <c r="E106" s="392"/>
      <c r="F106" s="392"/>
      <c r="G106" s="392"/>
      <c r="H106" s="392"/>
      <c r="I106" s="392"/>
      <c r="J106" s="393"/>
    </row>
    <row r="107" spans="1:10" ht="12.75" customHeight="1" x14ac:dyDescent="0.2">
      <c r="A107" s="391"/>
      <c r="B107" s="392"/>
      <c r="C107" s="392"/>
      <c r="D107" s="392"/>
      <c r="E107" s="392"/>
      <c r="F107" s="392"/>
      <c r="G107" s="392"/>
      <c r="H107" s="392"/>
      <c r="I107" s="392"/>
      <c r="J107" s="393"/>
    </row>
    <row r="108" spans="1:10" ht="12.75" customHeight="1" x14ac:dyDescent="0.2">
      <c r="A108" s="391"/>
      <c r="B108" s="392"/>
      <c r="C108" s="392"/>
      <c r="D108" s="392"/>
      <c r="E108" s="392"/>
      <c r="F108" s="392"/>
      <c r="G108" s="392"/>
      <c r="H108" s="392"/>
      <c r="I108" s="392"/>
      <c r="J108" s="393"/>
    </row>
    <row r="109" spans="1:10" ht="12.75" customHeight="1" x14ac:dyDescent="0.2">
      <c r="A109" s="391"/>
      <c r="B109" s="392"/>
      <c r="C109" s="392"/>
      <c r="D109" s="392"/>
      <c r="E109" s="392"/>
      <c r="F109" s="392"/>
      <c r="G109" s="392"/>
      <c r="H109" s="392"/>
      <c r="I109" s="392"/>
      <c r="J109" s="393"/>
    </row>
    <row r="110" spans="1:10" ht="12.75" customHeight="1" x14ac:dyDescent="0.2">
      <c r="A110" s="391"/>
      <c r="B110" s="392"/>
      <c r="C110" s="392"/>
      <c r="D110" s="392"/>
      <c r="E110" s="392"/>
      <c r="F110" s="392"/>
      <c r="G110" s="392"/>
      <c r="H110" s="392"/>
      <c r="I110" s="392"/>
      <c r="J110" s="393"/>
    </row>
    <row r="111" spans="1:10" ht="12.75" customHeight="1" x14ac:dyDescent="0.2">
      <c r="A111" s="391"/>
      <c r="B111" s="392"/>
      <c r="C111" s="392"/>
      <c r="D111" s="392"/>
      <c r="E111" s="392"/>
      <c r="F111" s="392"/>
      <c r="G111" s="392"/>
      <c r="H111" s="392"/>
      <c r="I111" s="392"/>
      <c r="J111" s="393"/>
    </row>
    <row r="112" spans="1:10" ht="12.75" customHeight="1" x14ac:dyDescent="0.2">
      <c r="A112" s="391"/>
      <c r="B112" s="392"/>
      <c r="C112" s="392"/>
      <c r="D112" s="392"/>
      <c r="E112" s="392"/>
      <c r="F112" s="392"/>
      <c r="G112" s="392"/>
      <c r="H112" s="392"/>
      <c r="I112" s="392"/>
      <c r="J112" s="393"/>
    </row>
    <row r="113" spans="1:10" ht="12.75" customHeight="1" x14ac:dyDescent="0.2">
      <c r="A113" s="391"/>
      <c r="B113" s="392"/>
      <c r="C113" s="392"/>
      <c r="D113" s="392"/>
      <c r="E113" s="392"/>
      <c r="F113" s="392"/>
      <c r="G113" s="392"/>
      <c r="H113" s="392"/>
      <c r="I113" s="392"/>
      <c r="J113" s="393"/>
    </row>
    <row r="114" spans="1:10" ht="12.75" customHeight="1" x14ac:dyDescent="0.2">
      <c r="A114" s="391"/>
      <c r="B114" s="392"/>
      <c r="C114" s="392"/>
      <c r="D114" s="392"/>
      <c r="E114" s="392"/>
      <c r="F114" s="392"/>
      <c r="G114" s="392"/>
      <c r="H114" s="392"/>
      <c r="I114" s="392"/>
      <c r="J114" s="393"/>
    </row>
    <row r="115" spans="1:10" ht="12.75" customHeight="1" x14ac:dyDescent="0.2">
      <c r="A115" s="391"/>
      <c r="B115" s="392"/>
      <c r="C115" s="392"/>
      <c r="D115" s="392"/>
      <c r="E115" s="392"/>
      <c r="F115" s="392"/>
      <c r="G115" s="392"/>
      <c r="H115" s="392"/>
      <c r="I115" s="392"/>
      <c r="J115" s="393"/>
    </row>
    <row r="116" spans="1:10" ht="12.75" customHeight="1" x14ac:dyDescent="0.2">
      <c r="A116" s="391"/>
      <c r="B116" s="392"/>
      <c r="C116" s="392"/>
      <c r="D116" s="392"/>
      <c r="E116" s="392"/>
      <c r="F116" s="392"/>
      <c r="G116" s="392"/>
      <c r="H116" s="392"/>
      <c r="I116" s="392"/>
      <c r="J116" s="393"/>
    </row>
    <row r="117" spans="1:10" ht="12.75" customHeight="1" x14ac:dyDescent="0.2">
      <c r="A117" s="391"/>
      <c r="B117" s="392"/>
      <c r="C117" s="392"/>
      <c r="D117" s="392"/>
      <c r="E117" s="392"/>
      <c r="F117" s="392"/>
      <c r="G117" s="392"/>
      <c r="H117" s="392"/>
      <c r="I117" s="392"/>
      <c r="J117" s="393"/>
    </row>
    <row r="118" spans="1:10" ht="12.75" customHeight="1" x14ac:dyDescent="0.2">
      <c r="A118" s="391"/>
      <c r="B118" s="392"/>
      <c r="C118" s="392"/>
      <c r="D118" s="392"/>
      <c r="E118" s="392"/>
      <c r="F118" s="392"/>
      <c r="G118" s="392"/>
      <c r="H118" s="392"/>
      <c r="I118" s="392"/>
      <c r="J118" s="393"/>
    </row>
    <row r="119" spans="1:10" ht="12.75" customHeight="1" x14ac:dyDescent="0.2">
      <c r="A119" s="391"/>
      <c r="B119" s="392"/>
      <c r="C119" s="392"/>
      <c r="D119" s="392"/>
      <c r="E119" s="392"/>
      <c r="F119" s="392"/>
      <c r="G119" s="392"/>
      <c r="H119" s="392"/>
      <c r="I119" s="392"/>
      <c r="J119" s="393"/>
    </row>
    <row r="120" spans="1:10" ht="12.75" customHeight="1" x14ac:dyDescent="0.2">
      <c r="A120" s="391"/>
      <c r="B120" s="392"/>
      <c r="C120" s="392"/>
      <c r="D120" s="392"/>
      <c r="E120" s="392"/>
      <c r="F120" s="392"/>
      <c r="G120" s="392"/>
      <c r="H120" s="392"/>
      <c r="I120" s="392"/>
      <c r="J120" s="393"/>
    </row>
    <row r="121" spans="1:10" ht="12.75" customHeight="1" x14ac:dyDescent="0.2">
      <c r="A121" s="391"/>
      <c r="B121" s="392"/>
      <c r="C121" s="392"/>
      <c r="D121" s="392"/>
      <c r="E121" s="392"/>
      <c r="F121" s="392"/>
      <c r="G121" s="392"/>
      <c r="H121" s="392"/>
      <c r="I121" s="392"/>
      <c r="J121" s="393"/>
    </row>
    <row r="122" spans="1:10" ht="12.75" customHeight="1" x14ac:dyDescent="0.2">
      <c r="A122" s="391"/>
      <c r="B122" s="392"/>
      <c r="C122" s="392"/>
      <c r="D122" s="392"/>
      <c r="E122" s="392"/>
      <c r="F122" s="392"/>
      <c r="G122" s="392"/>
      <c r="H122" s="392"/>
      <c r="I122" s="392"/>
      <c r="J122" s="393"/>
    </row>
    <row r="123" spans="1:10" ht="12.75" customHeight="1" x14ac:dyDescent="0.2">
      <c r="A123" s="391"/>
      <c r="B123" s="392"/>
      <c r="C123" s="392"/>
      <c r="D123" s="392"/>
      <c r="E123" s="392"/>
      <c r="F123" s="392"/>
      <c r="G123" s="392"/>
      <c r="H123" s="392"/>
      <c r="I123" s="392"/>
      <c r="J123" s="393"/>
    </row>
    <row r="124" spans="1:10" ht="12.75" customHeight="1" x14ac:dyDescent="0.2">
      <c r="A124" s="391"/>
      <c r="B124" s="392"/>
      <c r="C124" s="392"/>
      <c r="D124" s="392"/>
      <c r="E124" s="392"/>
      <c r="F124" s="392"/>
      <c r="G124" s="392"/>
      <c r="H124" s="392"/>
      <c r="I124" s="392"/>
      <c r="J124" s="393"/>
    </row>
    <row r="125" spans="1:10" ht="12.75" customHeight="1" x14ac:dyDescent="0.2">
      <c r="A125" s="391"/>
      <c r="B125" s="392"/>
      <c r="C125" s="392"/>
      <c r="D125" s="392"/>
      <c r="E125" s="392"/>
      <c r="F125" s="392"/>
      <c r="G125" s="392"/>
      <c r="H125" s="392"/>
      <c r="I125" s="392"/>
      <c r="J125" s="393"/>
    </row>
    <row r="126" spans="1:10" ht="12.75" customHeight="1" x14ac:dyDescent="0.2">
      <c r="A126" s="391"/>
      <c r="B126" s="392"/>
      <c r="C126" s="392"/>
      <c r="D126" s="392"/>
      <c r="E126" s="392"/>
      <c r="F126" s="392"/>
      <c r="G126" s="392"/>
      <c r="H126" s="392"/>
      <c r="I126" s="392"/>
      <c r="J126" s="393"/>
    </row>
    <row r="127" spans="1:10" s="61" customFormat="1" x14ac:dyDescent="0.2">
      <c r="A127" s="55"/>
      <c r="B127" s="56"/>
      <c r="C127" s="57"/>
      <c r="D127" s="58"/>
      <c r="E127" s="58"/>
      <c r="F127" s="58"/>
      <c r="G127" s="58"/>
      <c r="H127" s="59"/>
      <c r="I127" s="57"/>
      <c r="J127" s="60"/>
    </row>
    <row r="128" spans="1:10" s="61" customFormat="1" ht="25.5" customHeight="1" x14ac:dyDescent="0.2">
      <c r="A128" s="394" t="s">
        <v>124</v>
      </c>
      <c r="B128" s="395"/>
      <c r="C128" s="395"/>
      <c r="D128" s="395"/>
      <c r="E128" s="395"/>
      <c r="F128" s="395"/>
      <c r="G128" s="395"/>
      <c r="H128" s="395"/>
      <c r="I128" s="395"/>
      <c r="J128" s="396"/>
    </row>
    <row r="129" spans="1:10" s="61" customFormat="1" ht="12.75" customHeight="1" x14ac:dyDescent="0.2">
      <c r="A129" s="336" t="s">
        <v>173</v>
      </c>
      <c r="B129" s="337"/>
      <c r="C129" s="337"/>
      <c r="D129" s="337"/>
      <c r="E129" s="337"/>
      <c r="F129" s="436"/>
      <c r="G129" s="436"/>
      <c r="H129" s="436"/>
      <c r="I129" s="436"/>
      <c r="J129" s="437"/>
    </row>
    <row r="130" spans="1:10" ht="12.75" customHeight="1" x14ac:dyDescent="0.2">
      <c r="A130" s="321" t="s">
        <v>394</v>
      </c>
      <c r="B130" s="322"/>
      <c r="C130" s="322"/>
      <c r="D130" s="322"/>
      <c r="E130" s="322"/>
      <c r="F130" s="322"/>
      <c r="G130" s="322"/>
      <c r="H130" s="322"/>
      <c r="I130" s="322"/>
      <c r="J130" s="323"/>
    </row>
    <row r="131" spans="1:10" ht="12.75" customHeight="1" x14ac:dyDescent="0.2">
      <c r="A131" s="324"/>
      <c r="B131" s="325"/>
      <c r="C131" s="325"/>
      <c r="D131" s="325"/>
      <c r="E131" s="325"/>
      <c r="F131" s="325"/>
      <c r="G131" s="325"/>
      <c r="H131" s="325"/>
      <c r="I131" s="325"/>
      <c r="J131" s="326"/>
    </row>
    <row r="132" spans="1:10" ht="12.75" customHeight="1" x14ac:dyDescent="0.2">
      <c r="A132" s="324"/>
      <c r="B132" s="325"/>
      <c r="C132" s="325"/>
      <c r="D132" s="325"/>
      <c r="E132" s="325"/>
      <c r="F132" s="325"/>
      <c r="G132" s="325"/>
      <c r="H132" s="325"/>
      <c r="I132" s="325"/>
      <c r="J132" s="326"/>
    </row>
    <row r="133" spans="1:10" ht="15" customHeight="1" x14ac:dyDescent="0.2">
      <c r="A133" s="327"/>
      <c r="B133" s="328"/>
      <c r="C133" s="328"/>
      <c r="D133" s="328"/>
      <c r="E133" s="328"/>
      <c r="F133" s="328"/>
      <c r="G133" s="328"/>
      <c r="H133" s="328"/>
      <c r="I133" s="328"/>
      <c r="J133" s="329"/>
    </row>
    <row r="134" spans="1:10" ht="12.75" customHeight="1" x14ac:dyDescent="0.2">
      <c r="A134" s="391"/>
      <c r="B134" s="392"/>
      <c r="C134" s="392"/>
      <c r="D134" s="392"/>
      <c r="E134" s="392"/>
      <c r="F134" s="392"/>
      <c r="G134" s="392"/>
      <c r="H134" s="392"/>
      <c r="I134" s="392"/>
      <c r="J134" s="393"/>
    </row>
    <row r="135" spans="1:10" ht="12.75" customHeight="1" x14ac:dyDescent="0.2">
      <c r="A135" s="391"/>
      <c r="B135" s="392"/>
      <c r="C135" s="392"/>
      <c r="D135" s="392"/>
      <c r="E135" s="392"/>
      <c r="F135" s="392"/>
      <c r="G135" s="392"/>
      <c r="H135" s="392"/>
      <c r="I135" s="392"/>
      <c r="J135" s="393"/>
    </row>
    <row r="136" spans="1:10" ht="12.75" customHeight="1" x14ac:dyDescent="0.2">
      <c r="A136" s="391"/>
      <c r="B136" s="392"/>
      <c r="C136" s="392"/>
      <c r="D136" s="392"/>
      <c r="E136" s="392"/>
      <c r="F136" s="392"/>
      <c r="G136" s="392"/>
      <c r="H136" s="392"/>
      <c r="I136" s="392"/>
      <c r="J136" s="393"/>
    </row>
    <row r="137" spans="1:10" ht="12.75" customHeight="1" x14ac:dyDescent="0.2">
      <c r="A137" s="391"/>
      <c r="B137" s="392"/>
      <c r="C137" s="392"/>
      <c r="D137" s="392"/>
      <c r="E137" s="392"/>
      <c r="F137" s="392"/>
      <c r="G137" s="392"/>
      <c r="H137" s="392"/>
      <c r="I137" s="392"/>
      <c r="J137" s="393"/>
    </row>
    <row r="138" spans="1:10" ht="12.75" customHeight="1" x14ac:dyDescent="0.2">
      <c r="A138" s="391"/>
      <c r="B138" s="392"/>
      <c r="C138" s="392"/>
      <c r="D138" s="392"/>
      <c r="E138" s="392"/>
      <c r="F138" s="392"/>
      <c r="G138" s="392"/>
      <c r="H138" s="392"/>
      <c r="I138" s="392"/>
      <c r="J138" s="393"/>
    </row>
    <row r="139" spans="1:10" ht="12.75" customHeight="1" x14ac:dyDescent="0.2">
      <c r="A139" s="391"/>
      <c r="B139" s="392"/>
      <c r="C139" s="392"/>
      <c r="D139" s="392"/>
      <c r="E139" s="392"/>
      <c r="F139" s="392"/>
      <c r="G139" s="392"/>
      <c r="H139" s="392"/>
      <c r="I139" s="392"/>
      <c r="J139" s="393"/>
    </row>
    <row r="140" spans="1:10" ht="12.75" customHeight="1" x14ac:dyDescent="0.2">
      <c r="A140" s="391"/>
      <c r="B140" s="392"/>
      <c r="C140" s="392"/>
      <c r="D140" s="392"/>
      <c r="E140" s="392"/>
      <c r="F140" s="392"/>
      <c r="G140" s="392"/>
      <c r="H140" s="392"/>
      <c r="I140" s="392"/>
      <c r="J140" s="393"/>
    </row>
    <row r="141" spans="1:10" ht="12.75" customHeight="1" x14ac:dyDescent="0.2">
      <c r="A141" s="391"/>
      <c r="B141" s="392"/>
      <c r="C141" s="392"/>
      <c r="D141" s="392"/>
      <c r="E141" s="392"/>
      <c r="F141" s="392"/>
      <c r="G141" s="392"/>
      <c r="H141" s="392"/>
      <c r="I141" s="392"/>
      <c r="J141" s="393"/>
    </row>
    <row r="142" spans="1:10" ht="12.75" customHeight="1" x14ac:dyDescent="0.2">
      <c r="A142" s="391"/>
      <c r="B142" s="392"/>
      <c r="C142" s="392"/>
      <c r="D142" s="392"/>
      <c r="E142" s="392"/>
      <c r="F142" s="392"/>
      <c r="G142" s="392"/>
      <c r="H142" s="392"/>
      <c r="I142" s="392"/>
      <c r="J142" s="393"/>
    </row>
    <row r="143" spans="1:10" ht="12.75" customHeight="1" x14ac:dyDescent="0.2">
      <c r="A143" s="391"/>
      <c r="B143" s="392"/>
      <c r="C143" s="392"/>
      <c r="D143" s="392"/>
      <c r="E143" s="392"/>
      <c r="F143" s="392"/>
      <c r="G143" s="392"/>
      <c r="H143" s="392"/>
      <c r="I143" s="392"/>
      <c r="J143" s="393"/>
    </row>
    <row r="144" spans="1:10" ht="12.75" customHeight="1" x14ac:dyDescent="0.2">
      <c r="A144" s="391"/>
      <c r="B144" s="392"/>
      <c r="C144" s="392"/>
      <c r="D144" s="392"/>
      <c r="E144" s="392"/>
      <c r="F144" s="392"/>
      <c r="G144" s="392"/>
      <c r="H144" s="392"/>
      <c r="I144" s="392"/>
      <c r="J144" s="393"/>
    </row>
    <row r="145" spans="1:10" ht="12.75" customHeight="1" x14ac:dyDescent="0.2">
      <c r="A145" s="391"/>
      <c r="B145" s="392"/>
      <c r="C145" s="392"/>
      <c r="D145" s="392"/>
      <c r="E145" s="392"/>
      <c r="F145" s="392"/>
      <c r="G145" s="392"/>
      <c r="H145" s="392"/>
      <c r="I145" s="392"/>
      <c r="J145" s="393"/>
    </row>
    <row r="146" spans="1:10" ht="12.75" customHeight="1" x14ac:dyDescent="0.2">
      <c r="A146" s="391"/>
      <c r="B146" s="392"/>
      <c r="C146" s="392"/>
      <c r="D146" s="392"/>
      <c r="E146" s="392"/>
      <c r="F146" s="392"/>
      <c r="G146" s="392"/>
      <c r="H146" s="392"/>
      <c r="I146" s="392"/>
      <c r="J146" s="393"/>
    </row>
    <row r="147" spans="1:10" ht="12.75" customHeight="1" x14ac:dyDescent="0.2">
      <c r="A147" s="391"/>
      <c r="B147" s="392"/>
      <c r="C147" s="392"/>
      <c r="D147" s="392"/>
      <c r="E147" s="392"/>
      <c r="F147" s="392"/>
      <c r="G147" s="392"/>
      <c r="H147" s="392"/>
      <c r="I147" s="392"/>
      <c r="J147" s="393"/>
    </row>
    <row r="148" spans="1:10" ht="12.75" customHeight="1" x14ac:dyDescent="0.2">
      <c r="A148" s="391"/>
      <c r="B148" s="392"/>
      <c r="C148" s="392"/>
      <c r="D148" s="392"/>
      <c r="E148" s="392"/>
      <c r="F148" s="392"/>
      <c r="G148" s="392"/>
      <c r="H148" s="392"/>
      <c r="I148" s="392"/>
      <c r="J148" s="393"/>
    </row>
    <row r="149" spans="1:10" ht="12.75" customHeight="1" x14ac:dyDescent="0.2">
      <c r="A149" s="391"/>
      <c r="B149" s="392"/>
      <c r="C149" s="392"/>
      <c r="D149" s="392"/>
      <c r="E149" s="392"/>
      <c r="F149" s="392"/>
      <c r="G149" s="392"/>
      <c r="H149" s="392"/>
      <c r="I149" s="392"/>
      <c r="J149" s="393"/>
    </row>
    <row r="150" spans="1:10" ht="12.75" customHeight="1" x14ac:dyDescent="0.2">
      <c r="A150" s="391"/>
      <c r="B150" s="392"/>
      <c r="C150" s="392"/>
      <c r="D150" s="392"/>
      <c r="E150" s="392"/>
      <c r="F150" s="392"/>
      <c r="G150" s="392"/>
      <c r="H150" s="392"/>
      <c r="I150" s="392"/>
      <c r="J150" s="393"/>
    </row>
    <row r="151" spans="1:10" ht="12.75" customHeight="1" x14ac:dyDescent="0.2">
      <c r="A151" s="391"/>
      <c r="B151" s="392"/>
      <c r="C151" s="392"/>
      <c r="D151" s="392"/>
      <c r="E151" s="392"/>
      <c r="F151" s="392"/>
      <c r="G151" s="392"/>
      <c r="H151" s="392"/>
      <c r="I151" s="392"/>
      <c r="J151" s="393"/>
    </row>
    <row r="152" spans="1:10" ht="12.75" customHeight="1" x14ac:dyDescent="0.2">
      <c r="A152" s="391"/>
      <c r="B152" s="392"/>
      <c r="C152" s="392"/>
      <c r="D152" s="392"/>
      <c r="E152" s="392"/>
      <c r="F152" s="392"/>
      <c r="G152" s="392"/>
      <c r="H152" s="392"/>
      <c r="I152" s="392"/>
      <c r="J152" s="393"/>
    </row>
    <row r="153" spans="1:10" ht="12.75" customHeight="1" x14ac:dyDescent="0.2">
      <c r="A153" s="391"/>
      <c r="B153" s="392"/>
      <c r="C153" s="392"/>
      <c r="D153" s="392"/>
      <c r="E153" s="392"/>
      <c r="F153" s="392"/>
      <c r="G153" s="392"/>
      <c r="H153" s="392"/>
      <c r="I153" s="392"/>
      <c r="J153" s="393"/>
    </row>
    <row r="154" spans="1:10" ht="12.75" customHeight="1" x14ac:dyDescent="0.2">
      <c r="A154" s="391"/>
      <c r="B154" s="392"/>
      <c r="C154" s="392"/>
      <c r="D154" s="392"/>
      <c r="E154" s="392"/>
      <c r="F154" s="392"/>
      <c r="G154" s="392"/>
      <c r="H154" s="392"/>
      <c r="I154" s="392"/>
      <c r="J154" s="393"/>
    </row>
    <row r="155" spans="1:10" ht="12.75" customHeight="1" x14ac:dyDescent="0.2">
      <c r="A155" s="391"/>
      <c r="B155" s="392"/>
      <c r="C155" s="392"/>
      <c r="D155" s="392"/>
      <c r="E155" s="392"/>
      <c r="F155" s="392"/>
      <c r="G155" s="392"/>
      <c r="H155" s="392"/>
      <c r="I155" s="392"/>
      <c r="J155" s="393"/>
    </row>
    <row r="156" spans="1:10" ht="12.75" customHeight="1" x14ac:dyDescent="0.2">
      <c r="A156" s="391"/>
      <c r="B156" s="392"/>
      <c r="C156" s="392"/>
      <c r="D156" s="392"/>
      <c r="E156" s="392"/>
      <c r="F156" s="392"/>
      <c r="G156" s="392"/>
      <c r="H156" s="392"/>
      <c r="I156" s="392"/>
      <c r="J156" s="393"/>
    </row>
    <row r="157" spans="1:10" ht="12.75" customHeight="1" x14ac:dyDescent="0.2">
      <c r="A157" s="391"/>
      <c r="B157" s="392"/>
      <c r="C157" s="392"/>
      <c r="D157" s="392"/>
      <c r="E157" s="392"/>
      <c r="F157" s="392"/>
      <c r="G157" s="392"/>
      <c r="H157" s="392"/>
      <c r="I157" s="392"/>
      <c r="J157" s="393"/>
    </row>
    <row r="158" spans="1:10" ht="12.75" customHeight="1" x14ac:dyDescent="0.2">
      <c r="A158" s="391"/>
      <c r="B158" s="392"/>
      <c r="C158" s="392"/>
      <c r="D158" s="392"/>
      <c r="E158" s="392"/>
      <c r="F158" s="392"/>
      <c r="G158" s="392"/>
      <c r="H158" s="392"/>
      <c r="I158" s="392"/>
      <c r="J158" s="393"/>
    </row>
    <row r="159" spans="1:10" ht="12.75" customHeight="1" x14ac:dyDescent="0.2">
      <c r="A159" s="391"/>
      <c r="B159" s="392"/>
      <c r="C159" s="392"/>
      <c r="D159" s="392"/>
      <c r="E159" s="392"/>
      <c r="F159" s="392"/>
      <c r="G159" s="392"/>
      <c r="H159" s="392"/>
      <c r="I159" s="392"/>
      <c r="J159" s="393"/>
    </row>
    <row r="160" spans="1:10" ht="12.75" customHeight="1" x14ac:dyDescent="0.2">
      <c r="A160" s="391"/>
      <c r="B160" s="392"/>
      <c r="C160" s="392"/>
      <c r="D160" s="392"/>
      <c r="E160" s="392"/>
      <c r="F160" s="392"/>
      <c r="G160" s="392"/>
      <c r="H160" s="392"/>
      <c r="I160" s="392"/>
      <c r="J160" s="393"/>
    </row>
    <row r="161" spans="1:10" ht="12.75" customHeight="1" x14ac:dyDescent="0.2">
      <c r="A161" s="391"/>
      <c r="B161" s="392"/>
      <c r="C161" s="392"/>
      <c r="D161" s="392"/>
      <c r="E161" s="392"/>
      <c r="F161" s="392"/>
      <c r="G161" s="392"/>
      <c r="H161" s="392"/>
      <c r="I161" s="392"/>
      <c r="J161" s="393"/>
    </row>
    <row r="162" spans="1:10" ht="12.75" customHeight="1" x14ac:dyDescent="0.2">
      <c r="A162" s="391"/>
      <c r="B162" s="392"/>
      <c r="C162" s="392"/>
      <c r="D162" s="392"/>
      <c r="E162" s="392"/>
      <c r="F162" s="392"/>
      <c r="G162" s="392"/>
      <c r="H162" s="392"/>
      <c r="I162" s="392"/>
      <c r="J162" s="393"/>
    </row>
    <row r="163" spans="1:10" ht="12.75" customHeight="1" x14ac:dyDescent="0.2">
      <c r="A163" s="391"/>
      <c r="B163" s="392"/>
      <c r="C163" s="392"/>
      <c r="D163" s="392"/>
      <c r="E163" s="392"/>
      <c r="F163" s="392"/>
      <c r="G163" s="392"/>
      <c r="H163" s="392"/>
      <c r="I163" s="392"/>
      <c r="J163" s="393"/>
    </row>
    <row r="164" spans="1:10" ht="12.75" customHeight="1" x14ac:dyDescent="0.2">
      <c r="A164" s="391"/>
      <c r="B164" s="392"/>
      <c r="C164" s="392"/>
      <c r="D164" s="392"/>
      <c r="E164" s="392"/>
      <c r="F164" s="392"/>
      <c r="G164" s="392"/>
      <c r="H164" s="392"/>
      <c r="I164" s="392"/>
      <c r="J164" s="393"/>
    </row>
    <row r="165" spans="1:10" ht="12.75" customHeight="1" x14ac:dyDescent="0.2">
      <c r="A165" s="391"/>
      <c r="B165" s="392"/>
      <c r="C165" s="392"/>
      <c r="D165" s="392"/>
      <c r="E165" s="392"/>
      <c r="F165" s="392"/>
      <c r="G165" s="392"/>
      <c r="H165" s="392"/>
      <c r="I165" s="392"/>
      <c r="J165" s="393"/>
    </row>
    <row r="166" spans="1:10" ht="12.75" customHeight="1" x14ac:dyDescent="0.2">
      <c r="A166" s="391"/>
      <c r="B166" s="392"/>
      <c r="C166" s="392"/>
      <c r="D166" s="392"/>
      <c r="E166" s="392"/>
      <c r="F166" s="392"/>
      <c r="G166" s="392"/>
      <c r="H166" s="392"/>
      <c r="I166" s="392"/>
      <c r="J166" s="393"/>
    </row>
    <row r="167" spans="1:10" ht="12.75" customHeight="1" x14ac:dyDescent="0.2">
      <c r="A167" s="391"/>
      <c r="B167" s="392"/>
      <c r="C167" s="392"/>
      <c r="D167" s="392"/>
      <c r="E167" s="392"/>
      <c r="F167" s="392"/>
      <c r="G167" s="392"/>
      <c r="H167" s="392"/>
      <c r="I167" s="392"/>
      <c r="J167" s="393"/>
    </row>
    <row r="168" spans="1:10" ht="12.75" customHeight="1" x14ac:dyDescent="0.2">
      <c r="A168" s="391"/>
      <c r="B168" s="392"/>
      <c r="C168" s="392"/>
      <c r="D168" s="392"/>
      <c r="E168" s="392"/>
      <c r="F168" s="392"/>
      <c r="G168" s="392"/>
      <c r="H168" s="392"/>
      <c r="I168" s="392"/>
      <c r="J168" s="393"/>
    </row>
    <row r="169" spans="1:10" s="61" customFormat="1" x14ac:dyDescent="0.2">
      <c r="A169" s="55"/>
      <c r="B169" s="56"/>
      <c r="C169" s="57"/>
      <c r="D169" s="58"/>
      <c r="E169" s="58"/>
      <c r="F169" s="58"/>
      <c r="G169" s="58"/>
      <c r="H169" s="59"/>
      <c r="I169" s="57"/>
      <c r="J169" s="60"/>
    </row>
    <row r="170" spans="1:10" s="61" customFormat="1" ht="25.5" customHeight="1" x14ac:dyDescent="0.2">
      <c r="A170" s="394" t="s">
        <v>126</v>
      </c>
      <c r="B170" s="395"/>
      <c r="C170" s="395"/>
      <c r="D170" s="395"/>
      <c r="E170" s="395"/>
      <c r="F170" s="395"/>
      <c r="G170" s="395"/>
      <c r="H170" s="395"/>
      <c r="I170" s="395"/>
      <c r="J170" s="396"/>
    </row>
    <row r="171" spans="1:10" s="61" customFormat="1" ht="12.75" customHeight="1" x14ac:dyDescent="0.2">
      <c r="A171" s="336" t="s">
        <v>173</v>
      </c>
      <c r="B171" s="337"/>
      <c r="C171" s="337"/>
      <c r="D171" s="337"/>
      <c r="E171" s="337"/>
      <c r="F171" s="436"/>
      <c r="G171" s="436"/>
      <c r="H171" s="436"/>
      <c r="I171" s="436"/>
      <c r="J171" s="437"/>
    </row>
    <row r="172" spans="1:10" ht="12.75" customHeight="1" x14ac:dyDescent="0.2">
      <c r="A172" s="321" t="s">
        <v>394</v>
      </c>
      <c r="B172" s="322"/>
      <c r="C172" s="322"/>
      <c r="D172" s="322"/>
      <c r="E172" s="322"/>
      <c r="F172" s="322"/>
      <c r="G172" s="322"/>
      <c r="H172" s="322"/>
      <c r="I172" s="322"/>
      <c r="J172" s="323"/>
    </row>
    <row r="173" spans="1:10" ht="12.75" customHeight="1" x14ac:dyDescent="0.2">
      <c r="A173" s="324"/>
      <c r="B173" s="325"/>
      <c r="C173" s="325"/>
      <c r="D173" s="325"/>
      <c r="E173" s="325"/>
      <c r="F173" s="325"/>
      <c r="G173" s="325"/>
      <c r="H173" s="325"/>
      <c r="I173" s="325"/>
      <c r="J173" s="326"/>
    </row>
    <row r="174" spans="1:10" ht="12.75" customHeight="1" x14ac:dyDescent="0.2">
      <c r="A174" s="324"/>
      <c r="B174" s="325"/>
      <c r="C174" s="325"/>
      <c r="D174" s="325"/>
      <c r="E174" s="325"/>
      <c r="F174" s="325"/>
      <c r="G174" s="325"/>
      <c r="H174" s="325"/>
      <c r="I174" s="325"/>
      <c r="J174" s="326"/>
    </row>
    <row r="175" spans="1:10" ht="15" customHeight="1" x14ac:dyDescent="0.2">
      <c r="A175" s="327"/>
      <c r="B175" s="328"/>
      <c r="C175" s="328"/>
      <c r="D175" s="328"/>
      <c r="E175" s="328"/>
      <c r="F175" s="328"/>
      <c r="G175" s="328"/>
      <c r="H175" s="328"/>
      <c r="I175" s="328"/>
      <c r="J175" s="329"/>
    </row>
    <row r="176" spans="1:10" ht="12.75" customHeight="1" x14ac:dyDescent="0.2">
      <c r="A176" s="391"/>
      <c r="B176" s="392"/>
      <c r="C176" s="392"/>
      <c r="D176" s="392"/>
      <c r="E176" s="392"/>
      <c r="F176" s="392"/>
      <c r="G176" s="392"/>
      <c r="H176" s="392"/>
      <c r="I176" s="392"/>
      <c r="J176" s="393"/>
    </row>
    <row r="177" spans="1:10" ht="12.75" customHeight="1" x14ac:dyDescent="0.2">
      <c r="A177" s="391"/>
      <c r="B177" s="392"/>
      <c r="C177" s="392"/>
      <c r="D177" s="392"/>
      <c r="E177" s="392"/>
      <c r="F177" s="392"/>
      <c r="G177" s="392"/>
      <c r="H177" s="392"/>
      <c r="I177" s="392"/>
      <c r="J177" s="393"/>
    </row>
    <row r="178" spans="1:10" ht="12.75" customHeight="1" x14ac:dyDescent="0.2">
      <c r="A178" s="391"/>
      <c r="B178" s="392"/>
      <c r="C178" s="392"/>
      <c r="D178" s="392"/>
      <c r="E178" s="392"/>
      <c r="F178" s="392"/>
      <c r="G178" s="392"/>
      <c r="H178" s="392"/>
      <c r="I178" s="392"/>
      <c r="J178" s="393"/>
    </row>
    <row r="179" spans="1:10" ht="12.75" customHeight="1" x14ac:dyDescent="0.2">
      <c r="A179" s="391"/>
      <c r="B179" s="392"/>
      <c r="C179" s="392"/>
      <c r="D179" s="392"/>
      <c r="E179" s="392"/>
      <c r="F179" s="392"/>
      <c r="G179" s="392"/>
      <c r="H179" s="392"/>
      <c r="I179" s="392"/>
      <c r="J179" s="393"/>
    </row>
    <row r="180" spans="1:10" ht="12.75" customHeight="1" x14ac:dyDescent="0.2">
      <c r="A180" s="391"/>
      <c r="B180" s="392"/>
      <c r="C180" s="392"/>
      <c r="D180" s="392"/>
      <c r="E180" s="392"/>
      <c r="F180" s="392"/>
      <c r="G180" s="392"/>
      <c r="H180" s="392"/>
      <c r="I180" s="392"/>
      <c r="J180" s="393"/>
    </row>
    <row r="181" spans="1:10" ht="12.75" customHeight="1" x14ac:dyDescent="0.2">
      <c r="A181" s="391"/>
      <c r="B181" s="392"/>
      <c r="C181" s="392"/>
      <c r="D181" s="392"/>
      <c r="E181" s="392"/>
      <c r="F181" s="392"/>
      <c r="G181" s="392"/>
      <c r="H181" s="392"/>
      <c r="I181" s="392"/>
      <c r="J181" s="393"/>
    </row>
    <row r="182" spans="1:10" ht="12.75" customHeight="1" x14ac:dyDescent="0.2">
      <c r="A182" s="391"/>
      <c r="B182" s="392"/>
      <c r="C182" s="392"/>
      <c r="D182" s="392"/>
      <c r="E182" s="392"/>
      <c r="F182" s="392"/>
      <c r="G182" s="392"/>
      <c r="H182" s="392"/>
      <c r="I182" s="392"/>
      <c r="J182" s="393"/>
    </row>
    <row r="183" spans="1:10" ht="12.75" customHeight="1" x14ac:dyDescent="0.2">
      <c r="A183" s="391"/>
      <c r="B183" s="392"/>
      <c r="C183" s="392"/>
      <c r="D183" s="392"/>
      <c r="E183" s="392"/>
      <c r="F183" s="392"/>
      <c r="G183" s="392"/>
      <c r="H183" s="392"/>
      <c r="I183" s="392"/>
      <c r="J183" s="393"/>
    </row>
    <row r="184" spans="1:10" ht="12.75" customHeight="1" x14ac:dyDescent="0.2">
      <c r="A184" s="391"/>
      <c r="B184" s="392"/>
      <c r="C184" s="392"/>
      <c r="D184" s="392"/>
      <c r="E184" s="392"/>
      <c r="F184" s="392"/>
      <c r="G184" s="392"/>
      <c r="H184" s="392"/>
      <c r="I184" s="392"/>
      <c r="J184" s="393"/>
    </row>
    <row r="185" spans="1:10" ht="12.75" customHeight="1" x14ac:dyDescent="0.2">
      <c r="A185" s="391"/>
      <c r="B185" s="392"/>
      <c r="C185" s="392"/>
      <c r="D185" s="392"/>
      <c r="E185" s="392"/>
      <c r="F185" s="392"/>
      <c r="G185" s="392"/>
      <c r="H185" s="392"/>
      <c r="I185" s="392"/>
      <c r="J185" s="393"/>
    </row>
    <row r="186" spans="1:10" ht="12.75" customHeight="1" x14ac:dyDescent="0.2">
      <c r="A186" s="391"/>
      <c r="B186" s="392"/>
      <c r="C186" s="392"/>
      <c r="D186" s="392"/>
      <c r="E186" s="392"/>
      <c r="F186" s="392"/>
      <c r="G186" s="392"/>
      <c r="H186" s="392"/>
      <c r="I186" s="392"/>
      <c r="J186" s="393"/>
    </row>
    <row r="187" spans="1:10" ht="12.75" customHeight="1" x14ac:dyDescent="0.2">
      <c r="A187" s="391"/>
      <c r="B187" s="392"/>
      <c r="C187" s="392"/>
      <c r="D187" s="392"/>
      <c r="E187" s="392"/>
      <c r="F187" s="392"/>
      <c r="G187" s="392"/>
      <c r="H187" s="392"/>
      <c r="I187" s="392"/>
      <c r="J187" s="393"/>
    </row>
    <row r="188" spans="1:10" ht="12.75" customHeight="1" x14ac:dyDescent="0.2">
      <c r="A188" s="391"/>
      <c r="B188" s="392"/>
      <c r="C188" s="392"/>
      <c r="D188" s="392"/>
      <c r="E188" s="392"/>
      <c r="F188" s="392"/>
      <c r="G188" s="392"/>
      <c r="H188" s="392"/>
      <c r="I188" s="392"/>
      <c r="J188" s="393"/>
    </row>
    <row r="189" spans="1:10" ht="12.75" customHeight="1" x14ac:dyDescent="0.2">
      <c r="A189" s="391"/>
      <c r="B189" s="392"/>
      <c r="C189" s="392"/>
      <c r="D189" s="392"/>
      <c r="E189" s="392"/>
      <c r="F189" s="392"/>
      <c r="G189" s="392"/>
      <c r="H189" s="392"/>
      <c r="I189" s="392"/>
      <c r="J189" s="393"/>
    </row>
    <row r="190" spans="1:10" ht="12.75" customHeight="1" x14ac:dyDescent="0.2">
      <c r="A190" s="391"/>
      <c r="B190" s="392"/>
      <c r="C190" s="392"/>
      <c r="D190" s="392"/>
      <c r="E190" s="392"/>
      <c r="F190" s="392"/>
      <c r="G190" s="392"/>
      <c r="H190" s="392"/>
      <c r="I190" s="392"/>
      <c r="J190" s="393"/>
    </row>
    <row r="191" spans="1:10" ht="12.75" customHeight="1" x14ac:dyDescent="0.2">
      <c r="A191" s="391"/>
      <c r="B191" s="392"/>
      <c r="C191" s="392"/>
      <c r="D191" s="392"/>
      <c r="E191" s="392"/>
      <c r="F191" s="392"/>
      <c r="G191" s="392"/>
      <c r="H191" s="392"/>
      <c r="I191" s="392"/>
      <c r="J191" s="393"/>
    </row>
    <row r="192" spans="1:10" ht="12.75" customHeight="1" x14ac:dyDescent="0.2">
      <c r="A192" s="391"/>
      <c r="B192" s="392"/>
      <c r="C192" s="392"/>
      <c r="D192" s="392"/>
      <c r="E192" s="392"/>
      <c r="F192" s="392"/>
      <c r="G192" s="392"/>
      <c r="H192" s="392"/>
      <c r="I192" s="392"/>
      <c r="J192" s="393"/>
    </row>
    <row r="193" spans="1:10" ht="12.75" customHeight="1" x14ac:dyDescent="0.2">
      <c r="A193" s="391"/>
      <c r="B193" s="392"/>
      <c r="C193" s="392"/>
      <c r="D193" s="392"/>
      <c r="E193" s="392"/>
      <c r="F193" s="392"/>
      <c r="G193" s="392"/>
      <c r="H193" s="392"/>
      <c r="I193" s="392"/>
      <c r="J193" s="393"/>
    </row>
    <row r="194" spans="1:10" ht="12.75" customHeight="1" x14ac:dyDescent="0.2">
      <c r="A194" s="391"/>
      <c r="B194" s="392"/>
      <c r="C194" s="392"/>
      <c r="D194" s="392"/>
      <c r="E194" s="392"/>
      <c r="F194" s="392"/>
      <c r="G194" s="392"/>
      <c r="H194" s="392"/>
      <c r="I194" s="392"/>
      <c r="J194" s="393"/>
    </row>
    <row r="195" spans="1:10" ht="12.75" customHeight="1" x14ac:dyDescent="0.2">
      <c r="A195" s="391"/>
      <c r="B195" s="392"/>
      <c r="C195" s="392"/>
      <c r="D195" s="392"/>
      <c r="E195" s="392"/>
      <c r="F195" s="392"/>
      <c r="G195" s="392"/>
      <c r="H195" s="392"/>
      <c r="I195" s="392"/>
      <c r="J195" s="393"/>
    </row>
    <row r="196" spans="1:10" ht="12.75" customHeight="1" x14ac:dyDescent="0.2">
      <c r="A196" s="391"/>
      <c r="B196" s="392"/>
      <c r="C196" s="392"/>
      <c r="D196" s="392"/>
      <c r="E196" s="392"/>
      <c r="F196" s="392"/>
      <c r="G196" s="392"/>
      <c r="H196" s="392"/>
      <c r="I196" s="392"/>
      <c r="J196" s="393"/>
    </row>
    <row r="197" spans="1:10" ht="12.75" customHeight="1" x14ac:dyDescent="0.2">
      <c r="A197" s="391"/>
      <c r="B197" s="392"/>
      <c r="C197" s="392"/>
      <c r="D197" s="392"/>
      <c r="E197" s="392"/>
      <c r="F197" s="392"/>
      <c r="G197" s="392"/>
      <c r="H197" s="392"/>
      <c r="I197" s="392"/>
      <c r="J197" s="393"/>
    </row>
    <row r="198" spans="1:10" ht="12.75" customHeight="1" x14ac:dyDescent="0.2">
      <c r="A198" s="391"/>
      <c r="B198" s="392"/>
      <c r="C198" s="392"/>
      <c r="D198" s="392"/>
      <c r="E198" s="392"/>
      <c r="F198" s="392"/>
      <c r="G198" s="392"/>
      <c r="H198" s="392"/>
      <c r="I198" s="392"/>
      <c r="J198" s="393"/>
    </row>
    <row r="199" spans="1:10" ht="12.75" customHeight="1" x14ac:dyDescent="0.2">
      <c r="A199" s="391"/>
      <c r="B199" s="392"/>
      <c r="C199" s="392"/>
      <c r="D199" s="392"/>
      <c r="E199" s="392"/>
      <c r="F199" s="392"/>
      <c r="G199" s="392"/>
      <c r="H199" s="392"/>
      <c r="I199" s="392"/>
      <c r="J199" s="393"/>
    </row>
    <row r="200" spans="1:10" ht="12.75" customHeight="1" x14ac:dyDescent="0.2">
      <c r="A200" s="391"/>
      <c r="B200" s="392"/>
      <c r="C200" s="392"/>
      <c r="D200" s="392"/>
      <c r="E200" s="392"/>
      <c r="F200" s="392"/>
      <c r="G200" s="392"/>
      <c r="H200" s="392"/>
      <c r="I200" s="392"/>
      <c r="J200" s="393"/>
    </row>
    <row r="201" spans="1:10" ht="12.75" customHeight="1" x14ac:dyDescent="0.2">
      <c r="A201" s="391"/>
      <c r="B201" s="392"/>
      <c r="C201" s="392"/>
      <c r="D201" s="392"/>
      <c r="E201" s="392"/>
      <c r="F201" s="392"/>
      <c r="G201" s="392"/>
      <c r="H201" s="392"/>
      <c r="I201" s="392"/>
      <c r="J201" s="393"/>
    </row>
    <row r="202" spans="1:10" ht="12.75" customHeight="1" x14ac:dyDescent="0.2">
      <c r="A202" s="391"/>
      <c r="B202" s="392"/>
      <c r="C202" s="392"/>
      <c r="D202" s="392"/>
      <c r="E202" s="392"/>
      <c r="F202" s="392"/>
      <c r="G202" s="392"/>
      <c r="H202" s="392"/>
      <c r="I202" s="392"/>
      <c r="J202" s="393"/>
    </row>
    <row r="203" spans="1:10" ht="12.75" customHeight="1" x14ac:dyDescent="0.2">
      <c r="A203" s="391"/>
      <c r="B203" s="392"/>
      <c r="C203" s="392"/>
      <c r="D203" s="392"/>
      <c r="E203" s="392"/>
      <c r="F203" s="392"/>
      <c r="G203" s="392"/>
      <c r="H203" s="392"/>
      <c r="I203" s="392"/>
      <c r="J203" s="393"/>
    </row>
    <row r="204" spans="1:10" ht="12.75" customHeight="1" x14ac:dyDescent="0.2">
      <c r="A204" s="391"/>
      <c r="B204" s="392"/>
      <c r="C204" s="392"/>
      <c r="D204" s="392"/>
      <c r="E204" s="392"/>
      <c r="F204" s="392"/>
      <c r="G204" s="392"/>
      <c r="H204" s="392"/>
      <c r="I204" s="392"/>
      <c r="J204" s="393"/>
    </row>
    <row r="205" spans="1:10" ht="12.75" customHeight="1" x14ac:dyDescent="0.2">
      <c r="A205" s="391"/>
      <c r="B205" s="392"/>
      <c r="C205" s="392"/>
      <c r="D205" s="392"/>
      <c r="E205" s="392"/>
      <c r="F205" s="392"/>
      <c r="G205" s="392"/>
      <c r="H205" s="392"/>
      <c r="I205" s="392"/>
      <c r="J205" s="393"/>
    </row>
    <row r="206" spans="1:10" ht="12.75" customHeight="1" x14ac:dyDescent="0.2">
      <c r="A206" s="391"/>
      <c r="B206" s="392"/>
      <c r="C206" s="392"/>
      <c r="D206" s="392"/>
      <c r="E206" s="392"/>
      <c r="F206" s="392"/>
      <c r="G206" s="392"/>
      <c r="H206" s="392"/>
      <c r="I206" s="392"/>
      <c r="J206" s="393"/>
    </row>
    <row r="207" spans="1:10" ht="12.75" customHeight="1" x14ac:dyDescent="0.2">
      <c r="A207" s="391"/>
      <c r="B207" s="392"/>
      <c r="C207" s="392"/>
      <c r="D207" s="392"/>
      <c r="E207" s="392"/>
      <c r="F207" s="392"/>
      <c r="G207" s="392"/>
      <c r="H207" s="392"/>
      <c r="I207" s="392"/>
      <c r="J207" s="393"/>
    </row>
    <row r="208" spans="1:10" ht="12.75" customHeight="1" x14ac:dyDescent="0.2">
      <c r="A208" s="391"/>
      <c r="B208" s="392"/>
      <c r="C208" s="392"/>
      <c r="D208" s="392"/>
      <c r="E208" s="392"/>
      <c r="F208" s="392"/>
      <c r="G208" s="392"/>
      <c r="H208" s="392"/>
      <c r="I208" s="392"/>
      <c r="J208" s="393"/>
    </row>
    <row r="209" spans="1:10" ht="12.75" customHeight="1" x14ac:dyDescent="0.2">
      <c r="A209" s="391"/>
      <c r="B209" s="392"/>
      <c r="C209" s="392"/>
      <c r="D209" s="392"/>
      <c r="E209" s="392"/>
      <c r="F209" s="392"/>
      <c r="G209" s="392"/>
      <c r="H209" s="392"/>
      <c r="I209" s="392"/>
      <c r="J209" s="393"/>
    </row>
    <row r="210" spans="1:10" ht="12.75" customHeight="1" x14ac:dyDescent="0.2">
      <c r="A210" s="391"/>
      <c r="B210" s="392"/>
      <c r="C210" s="392"/>
      <c r="D210" s="392"/>
      <c r="E210" s="392"/>
      <c r="F210" s="392"/>
      <c r="G210" s="392"/>
      <c r="H210" s="392"/>
      <c r="I210" s="392"/>
      <c r="J210" s="393"/>
    </row>
    <row r="211" spans="1:10" s="61" customFormat="1" x14ac:dyDescent="0.2">
      <c r="A211" s="55"/>
      <c r="B211" s="56"/>
      <c r="C211" s="57"/>
      <c r="D211" s="58"/>
      <c r="E211" s="58"/>
      <c r="F211" s="58"/>
      <c r="G211" s="58"/>
      <c r="H211" s="59"/>
      <c r="I211" s="57"/>
      <c r="J211" s="60"/>
    </row>
    <row r="212" spans="1:10" s="61" customFormat="1" ht="25.5" customHeight="1" x14ac:dyDescent="0.2">
      <c r="A212" s="394" t="s">
        <v>178</v>
      </c>
      <c r="B212" s="395"/>
      <c r="C212" s="395"/>
      <c r="D212" s="395"/>
      <c r="E212" s="395"/>
      <c r="F212" s="395"/>
      <c r="G212" s="395"/>
      <c r="H212" s="395"/>
      <c r="I212" s="395"/>
      <c r="J212" s="396"/>
    </row>
    <row r="213" spans="1:10" s="61" customFormat="1" ht="12.75" customHeight="1" x14ac:dyDescent="0.2">
      <c r="A213" s="336" t="s">
        <v>173</v>
      </c>
      <c r="B213" s="337"/>
      <c r="C213" s="337"/>
      <c r="D213" s="337"/>
      <c r="E213" s="337"/>
      <c r="F213" s="436"/>
      <c r="G213" s="436"/>
      <c r="H213" s="436"/>
      <c r="I213" s="436"/>
      <c r="J213" s="437"/>
    </row>
    <row r="214" spans="1:10" ht="12.75" customHeight="1" x14ac:dyDescent="0.2">
      <c r="A214" s="321" t="s">
        <v>394</v>
      </c>
      <c r="B214" s="322"/>
      <c r="C214" s="322"/>
      <c r="D214" s="322"/>
      <c r="E214" s="322"/>
      <c r="F214" s="322"/>
      <c r="G214" s="322"/>
      <c r="H214" s="322"/>
      <c r="I214" s="322"/>
      <c r="J214" s="323"/>
    </row>
    <row r="215" spans="1:10" ht="12.75" customHeight="1" x14ac:dyDescent="0.2">
      <c r="A215" s="324"/>
      <c r="B215" s="325"/>
      <c r="C215" s="325"/>
      <c r="D215" s="325"/>
      <c r="E215" s="325"/>
      <c r="F215" s="325"/>
      <c r="G215" s="325"/>
      <c r="H215" s="325"/>
      <c r="I215" s="325"/>
      <c r="J215" s="326"/>
    </row>
    <row r="216" spans="1:10" ht="12.75" customHeight="1" x14ac:dyDescent="0.2">
      <c r="A216" s="324"/>
      <c r="B216" s="325"/>
      <c r="C216" s="325"/>
      <c r="D216" s="325"/>
      <c r="E216" s="325"/>
      <c r="F216" s="325"/>
      <c r="G216" s="325"/>
      <c r="H216" s="325"/>
      <c r="I216" s="325"/>
      <c r="J216" s="326"/>
    </row>
    <row r="217" spans="1:10" ht="15" customHeight="1" x14ac:dyDescent="0.2">
      <c r="A217" s="327"/>
      <c r="B217" s="328"/>
      <c r="C217" s="328"/>
      <c r="D217" s="328"/>
      <c r="E217" s="328"/>
      <c r="F217" s="328"/>
      <c r="G217" s="328"/>
      <c r="H217" s="328"/>
      <c r="I217" s="328"/>
      <c r="J217" s="329"/>
    </row>
    <row r="218" spans="1:10" ht="12.75" customHeight="1" x14ac:dyDescent="0.2">
      <c r="A218" s="391"/>
      <c r="B218" s="392"/>
      <c r="C218" s="392"/>
      <c r="D218" s="392"/>
      <c r="E218" s="392"/>
      <c r="F218" s="392"/>
      <c r="G218" s="392"/>
      <c r="H218" s="392"/>
      <c r="I218" s="392"/>
      <c r="J218" s="393"/>
    </row>
    <row r="219" spans="1:10" ht="12.75" customHeight="1" x14ac:dyDescent="0.2">
      <c r="A219" s="391"/>
      <c r="B219" s="392"/>
      <c r="C219" s="392"/>
      <c r="D219" s="392"/>
      <c r="E219" s="392"/>
      <c r="F219" s="392"/>
      <c r="G219" s="392"/>
      <c r="H219" s="392"/>
      <c r="I219" s="392"/>
      <c r="J219" s="393"/>
    </row>
    <row r="220" spans="1:10" ht="12.75" customHeight="1" x14ac:dyDescent="0.2">
      <c r="A220" s="391"/>
      <c r="B220" s="392"/>
      <c r="C220" s="392"/>
      <c r="D220" s="392"/>
      <c r="E220" s="392"/>
      <c r="F220" s="392"/>
      <c r="G220" s="392"/>
      <c r="H220" s="392"/>
      <c r="I220" s="392"/>
      <c r="J220" s="393"/>
    </row>
    <row r="221" spans="1:10" ht="12.75" customHeight="1" x14ac:dyDescent="0.2">
      <c r="A221" s="391"/>
      <c r="B221" s="392"/>
      <c r="C221" s="392"/>
      <c r="D221" s="392"/>
      <c r="E221" s="392"/>
      <c r="F221" s="392"/>
      <c r="G221" s="392"/>
      <c r="H221" s="392"/>
      <c r="I221" s="392"/>
      <c r="J221" s="393"/>
    </row>
    <row r="222" spans="1:10" ht="12.75" customHeight="1" x14ac:dyDescent="0.2">
      <c r="A222" s="391"/>
      <c r="B222" s="392"/>
      <c r="C222" s="392"/>
      <c r="D222" s="392"/>
      <c r="E222" s="392"/>
      <c r="F222" s="392"/>
      <c r="G222" s="392"/>
      <c r="H222" s="392"/>
      <c r="I222" s="392"/>
      <c r="J222" s="393"/>
    </row>
    <row r="223" spans="1:10" ht="12.75" customHeight="1" x14ac:dyDescent="0.2">
      <c r="A223" s="391"/>
      <c r="B223" s="392"/>
      <c r="C223" s="392"/>
      <c r="D223" s="392"/>
      <c r="E223" s="392"/>
      <c r="F223" s="392"/>
      <c r="G223" s="392"/>
      <c r="H223" s="392"/>
      <c r="I223" s="392"/>
      <c r="J223" s="393"/>
    </row>
    <row r="224" spans="1:10" ht="12.75" customHeight="1" x14ac:dyDescent="0.2">
      <c r="A224" s="391"/>
      <c r="B224" s="392"/>
      <c r="C224" s="392"/>
      <c r="D224" s="392"/>
      <c r="E224" s="392"/>
      <c r="F224" s="392"/>
      <c r="G224" s="392"/>
      <c r="H224" s="392"/>
      <c r="I224" s="392"/>
      <c r="J224" s="393"/>
    </row>
    <row r="225" spans="1:10" ht="12.75" customHeight="1" x14ac:dyDescent="0.2">
      <c r="A225" s="391"/>
      <c r="B225" s="392"/>
      <c r="C225" s="392"/>
      <c r="D225" s="392"/>
      <c r="E225" s="392"/>
      <c r="F225" s="392"/>
      <c r="G225" s="392"/>
      <c r="H225" s="392"/>
      <c r="I225" s="392"/>
      <c r="J225" s="393"/>
    </row>
    <row r="226" spans="1:10" ht="12.75" customHeight="1" x14ac:dyDescent="0.2">
      <c r="A226" s="391"/>
      <c r="B226" s="392"/>
      <c r="C226" s="392"/>
      <c r="D226" s="392"/>
      <c r="E226" s="392"/>
      <c r="F226" s="392"/>
      <c r="G226" s="392"/>
      <c r="H226" s="392"/>
      <c r="I226" s="392"/>
      <c r="J226" s="393"/>
    </row>
    <row r="227" spans="1:10" ht="12.75" customHeight="1" x14ac:dyDescent="0.2">
      <c r="A227" s="391"/>
      <c r="B227" s="392"/>
      <c r="C227" s="392"/>
      <c r="D227" s="392"/>
      <c r="E227" s="392"/>
      <c r="F227" s="392"/>
      <c r="G227" s="392"/>
      <c r="H227" s="392"/>
      <c r="I227" s="392"/>
      <c r="J227" s="393"/>
    </row>
    <row r="228" spans="1:10" ht="12.75" customHeight="1" x14ac:dyDescent="0.2">
      <c r="A228" s="391"/>
      <c r="B228" s="392"/>
      <c r="C228" s="392"/>
      <c r="D228" s="392"/>
      <c r="E228" s="392"/>
      <c r="F228" s="392"/>
      <c r="G228" s="392"/>
      <c r="H228" s="392"/>
      <c r="I228" s="392"/>
      <c r="J228" s="393"/>
    </row>
    <row r="229" spans="1:10" ht="12.75" customHeight="1" x14ac:dyDescent="0.2">
      <c r="A229" s="391"/>
      <c r="B229" s="392"/>
      <c r="C229" s="392"/>
      <c r="D229" s="392"/>
      <c r="E229" s="392"/>
      <c r="F229" s="392"/>
      <c r="G229" s="392"/>
      <c r="H229" s="392"/>
      <c r="I229" s="392"/>
      <c r="J229" s="393"/>
    </row>
    <row r="230" spans="1:10" ht="12.75" customHeight="1" x14ac:dyDescent="0.2">
      <c r="A230" s="391"/>
      <c r="B230" s="392"/>
      <c r="C230" s="392"/>
      <c r="D230" s="392"/>
      <c r="E230" s="392"/>
      <c r="F230" s="392"/>
      <c r="G230" s="392"/>
      <c r="H230" s="392"/>
      <c r="I230" s="392"/>
      <c r="J230" s="393"/>
    </row>
    <row r="231" spans="1:10" ht="12.75" customHeight="1" x14ac:dyDescent="0.2">
      <c r="A231" s="391"/>
      <c r="B231" s="392"/>
      <c r="C231" s="392"/>
      <c r="D231" s="392"/>
      <c r="E231" s="392"/>
      <c r="F231" s="392"/>
      <c r="G231" s="392"/>
      <c r="H231" s="392"/>
      <c r="I231" s="392"/>
      <c r="J231" s="393"/>
    </row>
    <row r="232" spans="1:10" ht="12.75" customHeight="1" x14ac:dyDescent="0.2">
      <c r="A232" s="391"/>
      <c r="B232" s="392"/>
      <c r="C232" s="392"/>
      <c r="D232" s="392"/>
      <c r="E232" s="392"/>
      <c r="F232" s="392"/>
      <c r="G232" s="392"/>
      <c r="H232" s="392"/>
      <c r="I232" s="392"/>
      <c r="J232" s="393"/>
    </row>
    <row r="233" spans="1:10" ht="12.75" customHeight="1" x14ac:dyDescent="0.2">
      <c r="A233" s="391"/>
      <c r="B233" s="392"/>
      <c r="C233" s="392"/>
      <c r="D233" s="392"/>
      <c r="E233" s="392"/>
      <c r="F233" s="392"/>
      <c r="G233" s="392"/>
      <c r="H233" s="392"/>
      <c r="I233" s="392"/>
      <c r="J233" s="393"/>
    </row>
    <row r="234" spans="1:10" ht="12.75" customHeight="1" x14ac:dyDescent="0.2">
      <c r="A234" s="391"/>
      <c r="B234" s="392"/>
      <c r="C234" s="392"/>
      <c r="D234" s="392"/>
      <c r="E234" s="392"/>
      <c r="F234" s="392"/>
      <c r="G234" s="392"/>
      <c r="H234" s="392"/>
      <c r="I234" s="392"/>
      <c r="J234" s="393"/>
    </row>
    <row r="235" spans="1:10" ht="12.75" customHeight="1" x14ac:dyDescent="0.2">
      <c r="A235" s="391"/>
      <c r="B235" s="392"/>
      <c r="C235" s="392"/>
      <c r="D235" s="392"/>
      <c r="E235" s="392"/>
      <c r="F235" s="392"/>
      <c r="G235" s="392"/>
      <c r="H235" s="392"/>
      <c r="I235" s="392"/>
      <c r="J235" s="393"/>
    </row>
    <row r="236" spans="1:10" ht="12.75" customHeight="1" x14ac:dyDescent="0.2">
      <c r="A236" s="391"/>
      <c r="B236" s="392"/>
      <c r="C236" s="392"/>
      <c r="D236" s="392"/>
      <c r="E236" s="392"/>
      <c r="F236" s="392"/>
      <c r="G236" s="392"/>
      <c r="H236" s="392"/>
      <c r="I236" s="392"/>
      <c r="J236" s="393"/>
    </row>
    <row r="237" spans="1:10" ht="12.75" customHeight="1" x14ac:dyDescent="0.2">
      <c r="A237" s="391"/>
      <c r="B237" s="392"/>
      <c r="C237" s="392"/>
      <c r="D237" s="392"/>
      <c r="E237" s="392"/>
      <c r="F237" s="392"/>
      <c r="G237" s="392"/>
      <c r="H237" s="392"/>
      <c r="I237" s="392"/>
      <c r="J237" s="393"/>
    </row>
    <row r="238" spans="1:10" ht="12.75" customHeight="1" x14ac:dyDescent="0.2">
      <c r="A238" s="391"/>
      <c r="B238" s="392"/>
      <c r="C238" s="392"/>
      <c r="D238" s="392"/>
      <c r="E238" s="392"/>
      <c r="F238" s="392"/>
      <c r="G238" s="392"/>
      <c r="H238" s="392"/>
      <c r="I238" s="392"/>
      <c r="J238" s="393"/>
    </row>
    <row r="239" spans="1:10" ht="12.75" customHeight="1" x14ac:dyDescent="0.2">
      <c r="A239" s="391"/>
      <c r="B239" s="392"/>
      <c r="C239" s="392"/>
      <c r="D239" s="392"/>
      <c r="E239" s="392"/>
      <c r="F239" s="392"/>
      <c r="G239" s="392"/>
      <c r="H239" s="392"/>
      <c r="I239" s="392"/>
      <c r="J239" s="393"/>
    </row>
    <row r="240" spans="1:10" ht="12.75" customHeight="1" x14ac:dyDescent="0.2">
      <c r="A240" s="391"/>
      <c r="B240" s="392"/>
      <c r="C240" s="392"/>
      <c r="D240" s="392"/>
      <c r="E240" s="392"/>
      <c r="F240" s="392"/>
      <c r="G240" s="392"/>
      <c r="H240" s="392"/>
      <c r="I240" s="392"/>
      <c r="J240" s="393"/>
    </row>
    <row r="241" spans="1:10" ht="12.75" customHeight="1" x14ac:dyDescent="0.2">
      <c r="A241" s="391"/>
      <c r="B241" s="392"/>
      <c r="C241" s="392"/>
      <c r="D241" s="392"/>
      <c r="E241" s="392"/>
      <c r="F241" s="392"/>
      <c r="G241" s="392"/>
      <c r="H241" s="392"/>
      <c r="I241" s="392"/>
      <c r="J241" s="393"/>
    </row>
    <row r="242" spans="1:10" ht="12.75" customHeight="1" x14ac:dyDescent="0.2">
      <c r="A242" s="391"/>
      <c r="B242" s="392"/>
      <c r="C242" s="392"/>
      <c r="D242" s="392"/>
      <c r="E242" s="392"/>
      <c r="F242" s="392"/>
      <c r="G242" s="392"/>
      <c r="H242" s="392"/>
      <c r="I242" s="392"/>
      <c r="J242" s="393"/>
    </row>
    <row r="243" spans="1:10" ht="12.75" customHeight="1" x14ac:dyDescent="0.2">
      <c r="A243" s="391"/>
      <c r="B243" s="392"/>
      <c r="C243" s="392"/>
      <c r="D243" s="392"/>
      <c r="E243" s="392"/>
      <c r="F243" s="392"/>
      <c r="G243" s="392"/>
      <c r="H243" s="392"/>
      <c r="I243" s="392"/>
      <c r="J243" s="393"/>
    </row>
    <row r="244" spans="1:10" ht="12.75" customHeight="1" x14ac:dyDescent="0.2">
      <c r="A244" s="391"/>
      <c r="B244" s="392"/>
      <c r="C244" s="392"/>
      <c r="D244" s="392"/>
      <c r="E244" s="392"/>
      <c r="F244" s="392"/>
      <c r="G244" s="392"/>
      <c r="H244" s="392"/>
      <c r="I244" s="392"/>
      <c r="J244" s="393"/>
    </row>
    <row r="245" spans="1:10" ht="12.75" customHeight="1" x14ac:dyDescent="0.2">
      <c r="A245" s="391"/>
      <c r="B245" s="392"/>
      <c r="C245" s="392"/>
      <c r="D245" s="392"/>
      <c r="E245" s="392"/>
      <c r="F245" s="392"/>
      <c r="G245" s="392"/>
      <c r="H245" s="392"/>
      <c r="I245" s="392"/>
      <c r="J245" s="393"/>
    </row>
    <row r="246" spans="1:10" ht="12.75" customHeight="1" x14ac:dyDescent="0.2">
      <c r="A246" s="391"/>
      <c r="B246" s="392"/>
      <c r="C246" s="392"/>
      <c r="D246" s="392"/>
      <c r="E246" s="392"/>
      <c r="F246" s="392"/>
      <c r="G246" s="392"/>
      <c r="H246" s="392"/>
      <c r="I246" s="392"/>
      <c r="J246" s="393"/>
    </row>
    <row r="247" spans="1:10" ht="12.75" customHeight="1" x14ac:dyDescent="0.2">
      <c r="A247" s="391"/>
      <c r="B247" s="392"/>
      <c r="C247" s="392"/>
      <c r="D247" s="392"/>
      <c r="E247" s="392"/>
      <c r="F247" s="392"/>
      <c r="G247" s="392"/>
      <c r="H247" s="392"/>
      <c r="I247" s="392"/>
      <c r="J247" s="393"/>
    </row>
    <row r="248" spans="1:10" ht="12.75" customHeight="1" x14ac:dyDescent="0.2">
      <c r="A248" s="391"/>
      <c r="B248" s="392"/>
      <c r="C248" s="392"/>
      <c r="D248" s="392"/>
      <c r="E248" s="392"/>
      <c r="F248" s="392"/>
      <c r="G248" s="392"/>
      <c r="H248" s="392"/>
      <c r="I248" s="392"/>
      <c r="J248" s="393"/>
    </row>
    <row r="249" spans="1:10" ht="12.75" customHeight="1" x14ac:dyDescent="0.2">
      <c r="A249" s="391"/>
      <c r="B249" s="392"/>
      <c r="C249" s="392"/>
      <c r="D249" s="392"/>
      <c r="E249" s="392"/>
      <c r="F249" s="392"/>
      <c r="G249" s="392"/>
      <c r="H249" s="392"/>
      <c r="I249" s="392"/>
      <c r="J249" s="393"/>
    </row>
    <row r="250" spans="1:10" ht="12.75" customHeight="1" x14ac:dyDescent="0.2">
      <c r="A250" s="391"/>
      <c r="B250" s="392"/>
      <c r="C250" s="392"/>
      <c r="D250" s="392"/>
      <c r="E250" s="392"/>
      <c r="F250" s="392"/>
      <c r="G250" s="392"/>
      <c r="H250" s="392"/>
      <c r="I250" s="392"/>
      <c r="J250" s="393"/>
    </row>
    <row r="251" spans="1:10" ht="12.75" customHeight="1" x14ac:dyDescent="0.2">
      <c r="A251" s="391"/>
      <c r="B251" s="392"/>
      <c r="C251" s="392"/>
      <c r="D251" s="392"/>
      <c r="E251" s="392"/>
      <c r="F251" s="392"/>
      <c r="G251" s="392"/>
      <c r="H251" s="392"/>
      <c r="I251" s="392"/>
      <c r="J251" s="393"/>
    </row>
    <row r="252" spans="1:10" ht="12.75" customHeight="1" x14ac:dyDescent="0.2">
      <c r="A252" s="391"/>
      <c r="B252" s="392"/>
      <c r="C252" s="392"/>
      <c r="D252" s="392"/>
      <c r="E252" s="392"/>
      <c r="F252" s="392"/>
      <c r="G252" s="392"/>
      <c r="H252" s="392"/>
      <c r="I252" s="392"/>
      <c r="J252" s="393"/>
    </row>
    <row r="253" spans="1:10" s="61" customFormat="1" x14ac:dyDescent="0.2">
      <c r="A253" s="55"/>
      <c r="B253" s="56"/>
      <c r="C253" s="57"/>
      <c r="D253" s="58"/>
      <c r="E253" s="58"/>
      <c r="F253" s="58"/>
      <c r="G253" s="58"/>
      <c r="H253" s="59"/>
      <c r="I253" s="57"/>
      <c r="J253" s="60"/>
    </row>
    <row r="254" spans="1:10" s="61" customFormat="1" ht="25.5" customHeight="1" x14ac:dyDescent="0.2">
      <c r="A254" s="394" t="s">
        <v>179</v>
      </c>
      <c r="B254" s="395"/>
      <c r="C254" s="395"/>
      <c r="D254" s="395"/>
      <c r="E254" s="395"/>
      <c r="F254" s="395"/>
      <c r="G254" s="395"/>
      <c r="H254" s="395"/>
      <c r="I254" s="395"/>
      <c r="J254" s="396"/>
    </row>
    <row r="255" spans="1:10" s="61" customFormat="1" ht="12.75" customHeight="1" x14ac:dyDescent="0.2">
      <c r="A255" s="336" t="s">
        <v>173</v>
      </c>
      <c r="B255" s="337"/>
      <c r="C255" s="337"/>
      <c r="D255" s="337"/>
      <c r="E255" s="337"/>
      <c r="F255" s="436"/>
      <c r="G255" s="436"/>
      <c r="H255" s="436"/>
      <c r="I255" s="436"/>
      <c r="J255" s="437"/>
    </row>
    <row r="256" spans="1:10" ht="12.75" customHeight="1" x14ac:dyDescent="0.2">
      <c r="A256" s="321" t="s">
        <v>394</v>
      </c>
      <c r="B256" s="322"/>
      <c r="C256" s="322"/>
      <c r="D256" s="322"/>
      <c r="E256" s="322"/>
      <c r="F256" s="322"/>
      <c r="G256" s="322"/>
      <c r="H256" s="322"/>
      <c r="I256" s="322"/>
      <c r="J256" s="323"/>
    </row>
    <row r="257" spans="1:10" ht="12.75" customHeight="1" x14ac:dyDescent="0.2">
      <c r="A257" s="324"/>
      <c r="B257" s="325"/>
      <c r="C257" s="325"/>
      <c r="D257" s="325"/>
      <c r="E257" s="325"/>
      <c r="F257" s="325"/>
      <c r="G257" s="325"/>
      <c r="H257" s="325"/>
      <c r="I257" s="325"/>
      <c r="J257" s="326"/>
    </row>
    <row r="258" spans="1:10" ht="12.75" customHeight="1" x14ac:dyDescent="0.2">
      <c r="A258" s="324"/>
      <c r="B258" s="325"/>
      <c r="C258" s="325"/>
      <c r="D258" s="325"/>
      <c r="E258" s="325"/>
      <c r="F258" s="325"/>
      <c r="G258" s="325"/>
      <c r="H258" s="325"/>
      <c r="I258" s="325"/>
      <c r="J258" s="326"/>
    </row>
    <row r="259" spans="1:10" ht="15" customHeight="1" x14ac:dyDescent="0.2">
      <c r="A259" s="327"/>
      <c r="B259" s="328"/>
      <c r="C259" s="328"/>
      <c r="D259" s="328"/>
      <c r="E259" s="328"/>
      <c r="F259" s="328"/>
      <c r="G259" s="328"/>
      <c r="H259" s="328"/>
      <c r="I259" s="328"/>
      <c r="J259" s="329"/>
    </row>
    <row r="260" spans="1:10" ht="12.75" customHeight="1" x14ac:dyDescent="0.2">
      <c r="A260" s="391"/>
      <c r="B260" s="392"/>
      <c r="C260" s="392"/>
      <c r="D260" s="392"/>
      <c r="E260" s="392"/>
      <c r="F260" s="392"/>
      <c r="G260" s="392"/>
      <c r="H260" s="392"/>
      <c r="I260" s="392"/>
      <c r="J260" s="393"/>
    </row>
    <row r="261" spans="1:10" ht="12.75" customHeight="1" x14ac:dyDescent="0.2">
      <c r="A261" s="391"/>
      <c r="B261" s="392"/>
      <c r="C261" s="392"/>
      <c r="D261" s="392"/>
      <c r="E261" s="392"/>
      <c r="F261" s="392"/>
      <c r="G261" s="392"/>
      <c r="H261" s="392"/>
      <c r="I261" s="392"/>
      <c r="J261" s="393"/>
    </row>
    <row r="262" spans="1:10" ht="12.75" customHeight="1" x14ac:dyDescent="0.2">
      <c r="A262" s="391"/>
      <c r="B262" s="392"/>
      <c r="C262" s="392"/>
      <c r="D262" s="392"/>
      <c r="E262" s="392"/>
      <c r="F262" s="392"/>
      <c r="G262" s="392"/>
      <c r="H262" s="392"/>
      <c r="I262" s="392"/>
      <c r="J262" s="393"/>
    </row>
    <row r="263" spans="1:10" ht="12.75" customHeight="1" x14ac:dyDescent="0.2">
      <c r="A263" s="391"/>
      <c r="B263" s="392"/>
      <c r="C263" s="392"/>
      <c r="D263" s="392"/>
      <c r="E263" s="392"/>
      <c r="F263" s="392"/>
      <c r="G263" s="392"/>
      <c r="H263" s="392"/>
      <c r="I263" s="392"/>
      <c r="J263" s="393"/>
    </row>
    <row r="264" spans="1:10" ht="12.75" customHeight="1" x14ac:dyDescent="0.2">
      <c r="A264" s="391"/>
      <c r="B264" s="392"/>
      <c r="C264" s="392"/>
      <c r="D264" s="392"/>
      <c r="E264" s="392"/>
      <c r="F264" s="392"/>
      <c r="G264" s="392"/>
      <c r="H264" s="392"/>
      <c r="I264" s="392"/>
      <c r="J264" s="393"/>
    </row>
    <row r="265" spans="1:10" ht="12.75" customHeight="1" x14ac:dyDescent="0.2">
      <c r="A265" s="391"/>
      <c r="B265" s="392"/>
      <c r="C265" s="392"/>
      <c r="D265" s="392"/>
      <c r="E265" s="392"/>
      <c r="F265" s="392"/>
      <c r="G265" s="392"/>
      <c r="H265" s="392"/>
      <c r="I265" s="392"/>
      <c r="J265" s="393"/>
    </row>
    <row r="266" spans="1:10" ht="12.75" customHeight="1" x14ac:dyDescent="0.2">
      <c r="A266" s="391"/>
      <c r="B266" s="392"/>
      <c r="C266" s="392"/>
      <c r="D266" s="392"/>
      <c r="E266" s="392"/>
      <c r="F266" s="392"/>
      <c r="G266" s="392"/>
      <c r="H266" s="392"/>
      <c r="I266" s="392"/>
      <c r="J266" s="393"/>
    </row>
    <row r="267" spans="1:10" ht="12.75" customHeight="1" x14ac:dyDescent="0.2">
      <c r="A267" s="391"/>
      <c r="B267" s="392"/>
      <c r="C267" s="392"/>
      <c r="D267" s="392"/>
      <c r="E267" s="392"/>
      <c r="F267" s="392"/>
      <c r="G267" s="392"/>
      <c r="H267" s="392"/>
      <c r="I267" s="392"/>
      <c r="J267" s="393"/>
    </row>
    <row r="268" spans="1:10" ht="12.75" customHeight="1" x14ac:dyDescent="0.2">
      <c r="A268" s="391"/>
      <c r="B268" s="392"/>
      <c r="C268" s="392"/>
      <c r="D268" s="392"/>
      <c r="E268" s="392"/>
      <c r="F268" s="392"/>
      <c r="G268" s="392"/>
      <c r="H268" s="392"/>
      <c r="I268" s="392"/>
      <c r="J268" s="393"/>
    </row>
    <row r="269" spans="1:10" ht="12.75" customHeight="1" x14ac:dyDescent="0.2">
      <c r="A269" s="391"/>
      <c r="B269" s="392"/>
      <c r="C269" s="392"/>
      <c r="D269" s="392"/>
      <c r="E269" s="392"/>
      <c r="F269" s="392"/>
      <c r="G269" s="392"/>
      <c r="H269" s="392"/>
      <c r="I269" s="392"/>
      <c r="J269" s="393"/>
    </row>
    <row r="270" spans="1:10" ht="12.75" customHeight="1" x14ac:dyDescent="0.2">
      <c r="A270" s="391"/>
      <c r="B270" s="392"/>
      <c r="C270" s="392"/>
      <c r="D270" s="392"/>
      <c r="E270" s="392"/>
      <c r="F270" s="392"/>
      <c r="G270" s="392"/>
      <c r="H270" s="392"/>
      <c r="I270" s="392"/>
      <c r="J270" s="393"/>
    </row>
    <row r="271" spans="1:10" ht="12.75" customHeight="1" x14ac:dyDescent="0.2">
      <c r="A271" s="391"/>
      <c r="B271" s="392"/>
      <c r="C271" s="392"/>
      <c r="D271" s="392"/>
      <c r="E271" s="392"/>
      <c r="F271" s="392"/>
      <c r="G271" s="392"/>
      <c r="H271" s="392"/>
      <c r="I271" s="392"/>
      <c r="J271" s="393"/>
    </row>
    <row r="272" spans="1:10" ht="12.75" customHeight="1" x14ac:dyDescent="0.2">
      <c r="A272" s="391"/>
      <c r="B272" s="392"/>
      <c r="C272" s="392"/>
      <c r="D272" s="392"/>
      <c r="E272" s="392"/>
      <c r="F272" s="392"/>
      <c r="G272" s="392"/>
      <c r="H272" s="392"/>
      <c r="I272" s="392"/>
      <c r="J272" s="393"/>
    </row>
    <row r="273" spans="1:10" ht="12.75" customHeight="1" x14ac:dyDescent="0.2">
      <c r="A273" s="391"/>
      <c r="B273" s="392"/>
      <c r="C273" s="392"/>
      <c r="D273" s="392"/>
      <c r="E273" s="392"/>
      <c r="F273" s="392"/>
      <c r="G273" s="392"/>
      <c r="H273" s="392"/>
      <c r="I273" s="392"/>
      <c r="J273" s="393"/>
    </row>
    <row r="274" spans="1:10" ht="12.75" customHeight="1" x14ac:dyDescent="0.2">
      <c r="A274" s="391"/>
      <c r="B274" s="392"/>
      <c r="C274" s="392"/>
      <c r="D274" s="392"/>
      <c r="E274" s="392"/>
      <c r="F274" s="392"/>
      <c r="G274" s="392"/>
      <c r="H274" s="392"/>
      <c r="I274" s="392"/>
      <c r="J274" s="393"/>
    </row>
    <row r="275" spans="1:10" ht="12.75" customHeight="1" x14ac:dyDescent="0.2">
      <c r="A275" s="391"/>
      <c r="B275" s="392"/>
      <c r="C275" s="392"/>
      <c r="D275" s="392"/>
      <c r="E275" s="392"/>
      <c r="F275" s="392"/>
      <c r="G275" s="392"/>
      <c r="H275" s="392"/>
      <c r="I275" s="392"/>
      <c r="J275" s="393"/>
    </row>
    <row r="276" spans="1:10" ht="12.75" customHeight="1" x14ac:dyDescent="0.2">
      <c r="A276" s="391"/>
      <c r="B276" s="392"/>
      <c r="C276" s="392"/>
      <c r="D276" s="392"/>
      <c r="E276" s="392"/>
      <c r="F276" s="392"/>
      <c r="G276" s="392"/>
      <c r="H276" s="392"/>
      <c r="I276" s="392"/>
      <c r="J276" s="393"/>
    </row>
    <row r="277" spans="1:10" ht="12.75" customHeight="1" x14ac:dyDescent="0.2">
      <c r="A277" s="391"/>
      <c r="B277" s="392"/>
      <c r="C277" s="392"/>
      <c r="D277" s="392"/>
      <c r="E277" s="392"/>
      <c r="F277" s="392"/>
      <c r="G277" s="392"/>
      <c r="H277" s="392"/>
      <c r="I277" s="392"/>
      <c r="J277" s="393"/>
    </row>
    <row r="278" spans="1:10" ht="12.75" customHeight="1" x14ac:dyDescent="0.2">
      <c r="A278" s="391"/>
      <c r="B278" s="392"/>
      <c r="C278" s="392"/>
      <c r="D278" s="392"/>
      <c r="E278" s="392"/>
      <c r="F278" s="392"/>
      <c r="G278" s="392"/>
      <c r="H278" s="392"/>
      <c r="I278" s="392"/>
      <c r="J278" s="393"/>
    </row>
    <row r="279" spans="1:10" ht="12.75" customHeight="1" x14ac:dyDescent="0.2">
      <c r="A279" s="391"/>
      <c r="B279" s="392"/>
      <c r="C279" s="392"/>
      <c r="D279" s="392"/>
      <c r="E279" s="392"/>
      <c r="F279" s="392"/>
      <c r="G279" s="392"/>
      <c r="H279" s="392"/>
      <c r="I279" s="392"/>
      <c r="J279" s="393"/>
    </row>
    <row r="280" spans="1:10" ht="12.75" customHeight="1" x14ac:dyDescent="0.2">
      <c r="A280" s="391"/>
      <c r="B280" s="392"/>
      <c r="C280" s="392"/>
      <c r="D280" s="392"/>
      <c r="E280" s="392"/>
      <c r="F280" s="392"/>
      <c r="G280" s="392"/>
      <c r="H280" s="392"/>
      <c r="I280" s="392"/>
      <c r="J280" s="393"/>
    </row>
    <row r="281" spans="1:10" ht="12.75" customHeight="1" x14ac:dyDescent="0.2">
      <c r="A281" s="391"/>
      <c r="B281" s="392"/>
      <c r="C281" s="392"/>
      <c r="D281" s="392"/>
      <c r="E281" s="392"/>
      <c r="F281" s="392"/>
      <c r="G281" s="392"/>
      <c r="H281" s="392"/>
      <c r="I281" s="392"/>
      <c r="J281" s="393"/>
    </row>
    <row r="282" spans="1:10" ht="12.75" customHeight="1" x14ac:dyDescent="0.2">
      <c r="A282" s="391"/>
      <c r="B282" s="392"/>
      <c r="C282" s="392"/>
      <c r="D282" s="392"/>
      <c r="E282" s="392"/>
      <c r="F282" s="392"/>
      <c r="G282" s="392"/>
      <c r="H282" s="392"/>
      <c r="I282" s="392"/>
      <c r="J282" s="393"/>
    </row>
    <row r="283" spans="1:10" ht="12.75" customHeight="1" x14ac:dyDescent="0.2">
      <c r="A283" s="391"/>
      <c r="B283" s="392"/>
      <c r="C283" s="392"/>
      <c r="D283" s="392"/>
      <c r="E283" s="392"/>
      <c r="F283" s="392"/>
      <c r="G283" s="392"/>
      <c r="H283" s="392"/>
      <c r="I283" s="392"/>
      <c r="J283" s="393"/>
    </row>
    <row r="284" spans="1:10" ht="12.75" customHeight="1" x14ac:dyDescent="0.2">
      <c r="A284" s="391"/>
      <c r="B284" s="392"/>
      <c r="C284" s="392"/>
      <c r="D284" s="392"/>
      <c r="E284" s="392"/>
      <c r="F284" s="392"/>
      <c r="G284" s="392"/>
      <c r="H284" s="392"/>
      <c r="I284" s="392"/>
      <c r="J284" s="393"/>
    </row>
    <row r="285" spans="1:10" ht="12.75" customHeight="1" x14ac:dyDescent="0.2">
      <c r="A285" s="391"/>
      <c r="B285" s="392"/>
      <c r="C285" s="392"/>
      <c r="D285" s="392"/>
      <c r="E285" s="392"/>
      <c r="F285" s="392"/>
      <c r="G285" s="392"/>
      <c r="H285" s="392"/>
      <c r="I285" s="392"/>
      <c r="J285" s="393"/>
    </row>
    <row r="286" spans="1:10" ht="12.75" customHeight="1" x14ac:dyDescent="0.2">
      <c r="A286" s="391"/>
      <c r="B286" s="392"/>
      <c r="C286" s="392"/>
      <c r="D286" s="392"/>
      <c r="E286" s="392"/>
      <c r="F286" s="392"/>
      <c r="G286" s="392"/>
      <c r="H286" s="392"/>
      <c r="I286" s="392"/>
      <c r="J286" s="393"/>
    </row>
    <row r="287" spans="1:10" ht="12.75" customHeight="1" x14ac:dyDescent="0.2">
      <c r="A287" s="391"/>
      <c r="B287" s="392"/>
      <c r="C287" s="392"/>
      <c r="D287" s="392"/>
      <c r="E287" s="392"/>
      <c r="F287" s="392"/>
      <c r="G287" s="392"/>
      <c r="H287" s="392"/>
      <c r="I287" s="392"/>
      <c r="J287" s="393"/>
    </row>
    <row r="288" spans="1:10" ht="12.75" customHeight="1" x14ac:dyDescent="0.2">
      <c r="A288" s="391"/>
      <c r="B288" s="392"/>
      <c r="C288" s="392"/>
      <c r="D288" s="392"/>
      <c r="E288" s="392"/>
      <c r="F288" s="392"/>
      <c r="G288" s="392"/>
      <c r="H288" s="392"/>
      <c r="I288" s="392"/>
      <c r="J288" s="393"/>
    </row>
    <row r="289" spans="1:10" ht="12.75" customHeight="1" x14ac:dyDescent="0.2">
      <c r="A289" s="391"/>
      <c r="B289" s="392"/>
      <c r="C289" s="392"/>
      <c r="D289" s="392"/>
      <c r="E289" s="392"/>
      <c r="F289" s="392"/>
      <c r="G289" s="392"/>
      <c r="H289" s="392"/>
      <c r="I289" s="392"/>
      <c r="J289" s="393"/>
    </row>
    <row r="290" spans="1:10" ht="12.75" customHeight="1" x14ac:dyDescent="0.2">
      <c r="A290" s="391"/>
      <c r="B290" s="392"/>
      <c r="C290" s="392"/>
      <c r="D290" s="392"/>
      <c r="E290" s="392"/>
      <c r="F290" s="392"/>
      <c r="G290" s="392"/>
      <c r="H290" s="392"/>
      <c r="I290" s="392"/>
      <c r="J290" s="393"/>
    </row>
    <row r="291" spans="1:10" ht="12.75" customHeight="1" x14ac:dyDescent="0.2">
      <c r="A291" s="391"/>
      <c r="B291" s="392"/>
      <c r="C291" s="392"/>
      <c r="D291" s="392"/>
      <c r="E291" s="392"/>
      <c r="F291" s="392"/>
      <c r="G291" s="392"/>
      <c r="H291" s="392"/>
      <c r="I291" s="392"/>
      <c r="J291" s="393"/>
    </row>
    <row r="292" spans="1:10" ht="12.75" customHeight="1" x14ac:dyDescent="0.2">
      <c r="A292" s="391"/>
      <c r="B292" s="392"/>
      <c r="C292" s="392"/>
      <c r="D292" s="392"/>
      <c r="E292" s="392"/>
      <c r="F292" s="392"/>
      <c r="G292" s="392"/>
      <c r="H292" s="392"/>
      <c r="I292" s="392"/>
      <c r="J292" s="393"/>
    </row>
    <row r="293" spans="1:10" ht="12.75" customHeight="1" x14ac:dyDescent="0.2">
      <c r="A293" s="391"/>
      <c r="B293" s="392"/>
      <c r="C293" s="392"/>
      <c r="D293" s="392"/>
      <c r="E293" s="392"/>
      <c r="F293" s="392"/>
      <c r="G293" s="392"/>
      <c r="H293" s="392"/>
      <c r="I293" s="392"/>
      <c r="J293" s="393"/>
    </row>
    <row r="294" spans="1:10" ht="12.75" customHeight="1" x14ac:dyDescent="0.2">
      <c r="A294" s="391"/>
      <c r="B294" s="392"/>
      <c r="C294" s="392"/>
      <c r="D294" s="392"/>
      <c r="E294" s="392"/>
      <c r="F294" s="392"/>
      <c r="G294" s="392"/>
      <c r="H294" s="392"/>
      <c r="I294" s="392"/>
      <c r="J294" s="393"/>
    </row>
    <row r="295" spans="1:10" s="61" customFormat="1" x14ac:dyDescent="0.2">
      <c r="A295" s="55"/>
      <c r="B295" s="56"/>
      <c r="C295" s="57"/>
      <c r="D295" s="58"/>
      <c r="E295" s="58"/>
      <c r="F295" s="58"/>
      <c r="G295" s="58"/>
      <c r="H295" s="59"/>
      <c r="I295" s="57"/>
      <c r="J295" s="60"/>
    </row>
    <row r="296" spans="1:10" s="61" customFormat="1" ht="25.5" customHeight="1" x14ac:dyDescent="0.2">
      <c r="A296" s="394" t="s">
        <v>123</v>
      </c>
      <c r="B296" s="395"/>
      <c r="C296" s="395"/>
      <c r="D296" s="395"/>
      <c r="E296" s="395"/>
      <c r="F296" s="395"/>
      <c r="G296" s="395"/>
      <c r="H296" s="395"/>
      <c r="I296" s="395"/>
      <c r="J296" s="396"/>
    </row>
    <row r="297" spans="1:10" s="61" customFormat="1" ht="12.75" customHeight="1" x14ac:dyDescent="0.2">
      <c r="A297" s="336" t="s">
        <v>173</v>
      </c>
      <c r="B297" s="337"/>
      <c r="C297" s="337"/>
      <c r="D297" s="337"/>
      <c r="E297" s="337"/>
      <c r="F297" s="436"/>
      <c r="G297" s="436"/>
      <c r="H297" s="436"/>
      <c r="I297" s="436"/>
      <c r="J297" s="437"/>
    </row>
    <row r="298" spans="1:10" ht="12.75" customHeight="1" x14ac:dyDescent="0.2">
      <c r="A298" s="321" t="s">
        <v>394</v>
      </c>
      <c r="B298" s="322"/>
      <c r="C298" s="322"/>
      <c r="D298" s="322"/>
      <c r="E298" s="322"/>
      <c r="F298" s="322"/>
      <c r="G298" s="322"/>
      <c r="H298" s="322"/>
      <c r="I298" s="322"/>
      <c r="J298" s="323"/>
    </row>
    <row r="299" spans="1:10" ht="12.75" customHeight="1" x14ac:dyDescent="0.2">
      <c r="A299" s="324"/>
      <c r="B299" s="325"/>
      <c r="C299" s="325"/>
      <c r="D299" s="325"/>
      <c r="E299" s="325"/>
      <c r="F299" s="325"/>
      <c r="G299" s="325"/>
      <c r="H299" s="325"/>
      <c r="I299" s="325"/>
      <c r="J299" s="326"/>
    </row>
    <row r="300" spans="1:10" ht="12.75" customHeight="1" x14ac:dyDescent="0.2">
      <c r="A300" s="324"/>
      <c r="B300" s="325"/>
      <c r="C300" s="325"/>
      <c r="D300" s="325"/>
      <c r="E300" s="325"/>
      <c r="F300" s="325"/>
      <c r="G300" s="325"/>
      <c r="H300" s="325"/>
      <c r="I300" s="325"/>
      <c r="J300" s="326"/>
    </row>
    <row r="301" spans="1:10" ht="15" customHeight="1" x14ac:dyDescent="0.2">
      <c r="A301" s="327"/>
      <c r="B301" s="328"/>
      <c r="C301" s="328"/>
      <c r="D301" s="328"/>
      <c r="E301" s="328"/>
      <c r="F301" s="328"/>
      <c r="G301" s="328"/>
      <c r="H301" s="328"/>
      <c r="I301" s="328"/>
      <c r="J301" s="329"/>
    </row>
    <row r="302" spans="1:10" ht="12.75" customHeight="1" x14ac:dyDescent="0.2">
      <c r="A302" s="391"/>
      <c r="B302" s="392"/>
      <c r="C302" s="392"/>
      <c r="D302" s="392"/>
      <c r="E302" s="392"/>
      <c r="F302" s="392"/>
      <c r="G302" s="392"/>
      <c r="H302" s="392"/>
      <c r="I302" s="392"/>
      <c r="J302" s="393"/>
    </row>
    <row r="303" spans="1:10" ht="12.75" customHeight="1" x14ac:dyDescent="0.2">
      <c r="A303" s="391"/>
      <c r="B303" s="392"/>
      <c r="C303" s="392"/>
      <c r="D303" s="392"/>
      <c r="E303" s="392"/>
      <c r="F303" s="392"/>
      <c r="G303" s="392"/>
      <c r="H303" s="392"/>
      <c r="I303" s="392"/>
      <c r="J303" s="393"/>
    </row>
    <row r="304" spans="1:10" ht="12.75" customHeight="1" x14ac:dyDescent="0.2">
      <c r="A304" s="391"/>
      <c r="B304" s="392"/>
      <c r="C304" s="392"/>
      <c r="D304" s="392"/>
      <c r="E304" s="392"/>
      <c r="F304" s="392"/>
      <c r="G304" s="392"/>
      <c r="H304" s="392"/>
      <c r="I304" s="392"/>
      <c r="J304" s="393"/>
    </row>
    <row r="305" spans="1:10" ht="12.75" customHeight="1" x14ac:dyDescent="0.2">
      <c r="A305" s="391"/>
      <c r="B305" s="392"/>
      <c r="C305" s="392"/>
      <c r="D305" s="392"/>
      <c r="E305" s="392"/>
      <c r="F305" s="392"/>
      <c r="G305" s="392"/>
      <c r="H305" s="392"/>
      <c r="I305" s="392"/>
      <c r="J305" s="393"/>
    </row>
    <row r="306" spans="1:10" ht="12.75" customHeight="1" x14ac:dyDescent="0.2">
      <c r="A306" s="391"/>
      <c r="B306" s="392"/>
      <c r="C306" s="392"/>
      <c r="D306" s="392"/>
      <c r="E306" s="392"/>
      <c r="F306" s="392"/>
      <c r="G306" s="392"/>
      <c r="H306" s="392"/>
      <c r="I306" s="392"/>
      <c r="J306" s="393"/>
    </row>
    <row r="307" spans="1:10" ht="12.75" customHeight="1" x14ac:dyDescent="0.2">
      <c r="A307" s="391"/>
      <c r="B307" s="392"/>
      <c r="C307" s="392"/>
      <c r="D307" s="392"/>
      <c r="E307" s="392"/>
      <c r="F307" s="392"/>
      <c r="G307" s="392"/>
      <c r="H307" s="392"/>
      <c r="I307" s="392"/>
      <c r="J307" s="393"/>
    </row>
    <row r="308" spans="1:10" ht="12.75" customHeight="1" x14ac:dyDescent="0.2">
      <c r="A308" s="391"/>
      <c r="B308" s="392"/>
      <c r="C308" s="392"/>
      <c r="D308" s="392"/>
      <c r="E308" s="392"/>
      <c r="F308" s="392"/>
      <c r="G308" s="392"/>
      <c r="H308" s="392"/>
      <c r="I308" s="392"/>
      <c r="J308" s="393"/>
    </row>
    <row r="309" spans="1:10" ht="12.75" customHeight="1" x14ac:dyDescent="0.2">
      <c r="A309" s="391"/>
      <c r="B309" s="392"/>
      <c r="C309" s="392"/>
      <c r="D309" s="392"/>
      <c r="E309" s="392"/>
      <c r="F309" s="392"/>
      <c r="G309" s="392"/>
      <c r="H309" s="392"/>
      <c r="I309" s="392"/>
      <c r="J309" s="393"/>
    </row>
    <row r="310" spans="1:10" ht="12.75" customHeight="1" x14ac:dyDescent="0.2">
      <c r="A310" s="391"/>
      <c r="B310" s="392"/>
      <c r="C310" s="392"/>
      <c r="D310" s="392"/>
      <c r="E310" s="392"/>
      <c r="F310" s="392"/>
      <c r="G310" s="392"/>
      <c r="H310" s="392"/>
      <c r="I310" s="392"/>
      <c r="J310" s="393"/>
    </row>
    <row r="311" spans="1:10" ht="12.75" customHeight="1" x14ac:dyDescent="0.2">
      <c r="A311" s="391"/>
      <c r="B311" s="392"/>
      <c r="C311" s="392"/>
      <c r="D311" s="392"/>
      <c r="E311" s="392"/>
      <c r="F311" s="392"/>
      <c r="G311" s="392"/>
      <c r="H311" s="392"/>
      <c r="I311" s="392"/>
      <c r="J311" s="393"/>
    </row>
    <row r="312" spans="1:10" ht="12.75" customHeight="1" x14ac:dyDescent="0.2">
      <c r="A312" s="391"/>
      <c r="B312" s="392"/>
      <c r="C312" s="392"/>
      <c r="D312" s="392"/>
      <c r="E312" s="392"/>
      <c r="F312" s="392"/>
      <c r="G312" s="392"/>
      <c r="H312" s="392"/>
      <c r="I312" s="392"/>
      <c r="J312" s="393"/>
    </row>
    <row r="313" spans="1:10" ht="12.75" customHeight="1" x14ac:dyDescent="0.2">
      <c r="A313" s="391"/>
      <c r="B313" s="392"/>
      <c r="C313" s="392"/>
      <c r="D313" s="392"/>
      <c r="E313" s="392"/>
      <c r="F313" s="392"/>
      <c r="G313" s="392"/>
      <c r="H313" s="392"/>
      <c r="I313" s="392"/>
      <c r="J313" s="393"/>
    </row>
    <row r="314" spans="1:10" ht="12.75" customHeight="1" x14ac:dyDescent="0.2">
      <c r="A314" s="391"/>
      <c r="B314" s="392"/>
      <c r="C314" s="392"/>
      <c r="D314" s="392"/>
      <c r="E314" s="392"/>
      <c r="F314" s="392"/>
      <c r="G314" s="392"/>
      <c r="H314" s="392"/>
      <c r="I314" s="392"/>
      <c r="J314" s="393"/>
    </row>
    <row r="315" spans="1:10" ht="12.75" customHeight="1" x14ac:dyDescent="0.2">
      <c r="A315" s="391"/>
      <c r="B315" s="392"/>
      <c r="C315" s="392"/>
      <c r="D315" s="392"/>
      <c r="E315" s="392"/>
      <c r="F315" s="392"/>
      <c r="G315" s="392"/>
      <c r="H315" s="392"/>
      <c r="I315" s="392"/>
      <c r="J315" s="393"/>
    </row>
    <row r="316" spans="1:10" ht="12.75" customHeight="1" x14ac:dyDescent="0.2">
      <c r="A316" s="391"/>
      <c r="B316" s="392"/>
      <c r="C316" s="392"/>
      <c r="D316" s="392"/>
      <c r="E316" s="392"/>
      <c r="F316" s="392"/>
      <c r="G316" s="392"/>
      <c r="H316" s="392"/>
      <c r="I316" s="392"/>
      <c r="J316" s="393"/>
    </row>
    <row r="317" spans="1:10" ht="12.75" customHeight="1" x14ac:dyDescent="0.2">
      <c r="A317" s="391"/>
      <c r="B317" s="392"/>
      <c r="C317" s="392"/>
      <c r="D317" s="392"/>
      <c r="E317" s="392"/>
      <c r="F317" s="392"/>
      <c r="G317" s="392"/>
      <c r="H317" s="392"/>
      <c r="I317" s="392"/>
      <c r="J317" s="393"/>
    </row>
    <row r="318" spans="1:10" ht="12.75" customHeight="1" x14ac:dyDescent="0.2">
      <c r="A318" s="391"/>
      <c r="B318" s="392"/>
      <c r="C318" s="392"/>
      <c r="D318" s="392"/>
      <c r="E318" s="392"/>
      <c r="F318" s="392"/>
      <c r="G318" s="392"/>
      <c r="H318" s="392"/>
      <c r="I318" s="392"/>
      <c r="J318" s="393"/>
    </row>
    <row r="319" spans="1:10" ht="12.75" customHeight="1" x14ac:dyDescent="0.2">
      <c r="A319" s="391"/>
      <c r="B319" s="392"/>
      <c r="C319" s="392"/>
      <c r="D319" s="392"/>
      <c r="E319" s="392"/>
      <c r="F319" s="392"/>
      <c r="G319" s="392"/>
      <c r="H319" s="392"/>
      <c r="I319" s="392"/>
      <c r="J319" s="393"/>
    </row>
    <row r="320" spans="1:10" ht="12.75" customHeight="1" x14ac:dyDescent="0.2">
      <c r="A320" s="391"/>
      <c r="B320" s="392"/>
      <c r="C320" s="392"/>
      <c r="D320" s="392"/>
      <c r="E320" s="392"/>
      <c r="F320" s="392"/>
      <c r="G320" s="392"/>
      <c r="H320" s="392"/>
      <c r="I320" s="392"/>
      <c r="J320" s="393"/>
    </row>
    <row r="321" spans="1:10" ht="12.75" customHeight="1" x14ac:dyDescent="0.2">
      <c r="A321" s="391"/>
      <c r="B321" s="392"/>
      <c r="C321" s="392"/>
      <c r="D321" s="392"/>
      <c r="E321" s="392"/>
      <c r="F321" s="392"/>
      <c r="G321" s="392"/>
      <c r="H321" s="392"/>
      <c r="I321" s="392"/>
      <c r="J321" s="393"/>
    </row>
    <row r="322" spans="1:10" ht="12.75" customHeight="1" x14ac:dyDescent="0.2">
      <c r="A322" s="391"/>
      <c r="B322" s="392"/>
      <c r="C322" s="392"/>
      <c r="D322" s="392"/>
      <c r="E322" s="392"/>
      <c r="F322" s="392"/>
      <c r="G322" s="392"/>
      <c r="H322" s="392"/>
      <c r="I322" s="392"/>
      <c r="J322" s="393"/>
    </row>
    <row r="323" spans="1:10" ht="12.75" customHeight="1" x14ac:dyDescent="0.2">
      <c r="A323" s="391"/>
      <c r="B323" s="392"/>
      <c r="C323" s="392"/>
      <c r="D323" s="392"/>
      <c r="E323" s="392"/>
      <c r="F323" s="392"/>
      <c r="G323" s="392"/>
      <c r="H323" s="392"/>
      <c r="I323" s="392"/>
      <c r="J323" s="393"/>
    </row>
    <row r="324" spans="1:10" ht="12.75" customHeight="1" x14ac:dyDescent="0.2">
      <c r="A324" s="391"/>
      <c r="B324" s="392"/>
      <c r="C324" s="392"/>
      <c r="D324" s="392"/>
      <c r="E324" s="392"/>
      <c r="F324" s="392"/>
      <c r="G324" s="392"/>
      <c r="H324" s="392"/>
      <c r="I324" s="392"/>
      <c r="J324" s="393"/>
    </row>
    <row r="325" spans="1:10" ht="12.75" customHeight="1" x14ac:dyDescent="0.2">
      <c r="A325" s="391"/>
      <c r="B325" s="392"/>
      <c r="C325" s="392"/>
      <c r="D325" s="392"/>
      <c r="E325" s="392"/>
      <c r="F325" s="392"/>
      <c r="G325" s="392"/>
      <c r="H325" s="392"/>
      <c r="I325" s="392"/>
      <c r="J325" s="393"/>
    </row>
    <row r="326" spans="1:10" ht="12.75" customHeight="1" x14ac:dyDescent="0.2">
      <c r="A326" s="391"/>
      <c r="B326" s="392"/>
      <c r="C326" s="392"/>
      <c r="D326" s="392"/>
      <c r="E326" s="392"/>
      <c r="F326" s="392"/>
      <c r="G326" s="392"/>
      <c r="H326" s="392"/>
      <c r="I326" s="392"/>
      <c r="J326" s="393"/>
    </row>
    <row r="327" spans="1:10" ht="12.75" customHeight="1" x14ac:dyDescent="0.2">
      <c r="A327" s="391"/>
      <c r="B327" s="392"/>
      <c r="C327" s="392"/>
      <c r="D327" s="392"/>
      <c r="E327" s="392"/>
      <c r="F327" s="392"/>
      <c r="G327" s="392"/>
      <c r="H327" s="392"/>
      <c r="I327" s="392"/>
      <c r="J327" s="393"/>
    </row>
    <row r="328" spans="1:10" ht="12.75" customHeight="1" x14ac:dyDescent="0.2">
      <c r="A328" s="391"/>
      <c r="B328" s="392"/>
      <c r="C328" s="392"/>
      <c r="D328" s="392"/>
      <c r="E328" s="392"/>
      <c r="F328" s="392"/>
      <c r="G328" s="392"/>
      <c r="H328" s="392"/>
      <c r="I328" s="392"/>
      <c r="J328" s="393"/>
    </row>
    <row r="329" spans="1:10" ht="12.75" customHeight="1" x14ac:dyDescent="0.2">
      <c r="A329" s="391"/>
      <c r="B329" s="392"/>
      <c r="C329" s="392"/>
      <c r="D329" s="392"/>
      <c r="E329" s="392"/>
      <c r="F329" s="392"/>
      <c r="G329" s="392"/>
      <c r="H329" s="392"/>
      <c r="I329" s="392"/>
      <c r="J329" s="393"/>
    </row>
    <row r="330" spans="1:10" ht="12.75" customHeight="1" x14ac:dyDescent="0.2">
      <c r="A330" s="391"/>
      <c r="B330" s="392"/>
      <c r="C330" s="392"/>
      <c r="D330" s="392"/>
      <c r="E330" s="392"/>
      <c r="F330" s="392"/>
      <c r="G330" s="392"/>
      <c r="H330" s="392"/>
      <c r="I330" s="392"/>
      <c r="J330" s="393"/>
    </row>
    <row r="331" spans="1:10" ht="12.75" customHeight="1" x14ac:dyDescent="0.2">
      <c r="A331" s="391"/>
      <c r="B331" s="392"/>
      <c r="C331" s="392"/>
      <c r="D331" s="392"/>
      <c r="E331" s="392"/>
      <c r="F331" s="392"/>
      <c r="G331" s="392"/>
      <c r="H331" s="392"/>
      <c r="I331" s="392"/>
      <c r="J331" s="393"/>
    </row>
    <row r="332" spans="1:10" ht="12.75" customHeight="1" x14ac:dyDescent="0.2">
      <c r="A332" s="391"/>
      <c r="B332" s="392"/>
      <c r="C332" s="392"/>
      <c r="D332" s="392"/>
      <c r="E332" s="392"/>
      <c r="F332" s="392"/>
      <c r="G332" s="392"/>
      <c r="H332" s="392"/>
      <c r="I332" s="392"/>
      <c r="J332" s="393"/>
    </row>
    <row r="333" spans="1:10" ht="12.75" customHeight="1" x14ac:dyDescent="0.2">
      <c r="A333" s="391"/>
      <c r="B333" s="392"/>
      <c r="C333" s="392"/>
      <c r="D333" s="392"/>
      <c r="E333" s="392"/>
      <c r="F333" s="392"/>
      <c r="G333" s="392"/>
      <c r="H333" s="392"/>
      <c r="I333" s="392"/>
      <c r="J333" s="393"/>
    </row>
    <row r="334" spans="1:10" ht="12.75" customHeight="1" x14ac:dyDescent="0.2">
      <c r="A334" s="391"/>
      <c r="B334" s="392"/>
      <c r="C334" s="392"/>
      <c r="D334" s="392"/>
      <c r="E334" s="392"/>
      <c r="F334" s="392"/>
      <c r="G334" s="392"/>
      <c r="H334" s="392"/>
      <c r="I334" s="392"/>
      <c r="J334" s="393"/>
    </row>
    <row r="335" spans="1:10" ht="12.75" customHeight="1" x14ac:dyDescent="0.2">
      <c r="A335" s="391"/>
      <c r="B335" s="392"/>
      <c r="C335" s="392"/>
      <c r="D335" s="392"/>
      <c r="E335" s="392"/>
      <c r="F335" s="392"/>
      <c r="G335" s="392"/>
      <c r="H335" s="392"/>
      <c r="I335" s="392"/>
      <c r="J335" s="393"/>
    </row>
    <row r="336" spans="1:10" ht="12.75" customHeight="1" x14ac:dyDescent="0.2">
      <c r="A336" s="391"/>
      <c r="B336" s="392"/>
      <c r="C336" s="392"/>
      <c r="D336" s="392"/>
      <c r="E336" s="392"/>
      <c r="F336" s="392"/>
      <c r="G336" s="392"/>
      <c r="H336" s="392"/>
      <c r="I336" s="392"/>
      <c r="J336" s="393"/>
    </row>
    <row r="337" spans="1:10" s="61" customFormat="1" x14ac:dyDescent="0.2">
      <c r="A337" s="55"/>
      <c r="B337" s="56"/>
      <c r="C337" s="57"/>
      <c r="D337" s="58"/>
      <c r="E337" s="58"/>
      <c r="F337" s="58"/>
      <c r="G337" s="58"/>
      <c r="H337" s="59"/>
      <c r="I337" s="57"/>
      <c r="J337" s="60"/>
    </row>
    <row r="338" spans="1:10" s="61" customFormat="1" ht="25.5" customHeight="1" x14ac:dyDescent="0.2">
      <c r="A338" s="394" t="s">
        <v>108</v>
      </c>
      <c r="B338" s="395"/>
      <c r="C338" s="395"/>
      <c r="D338" s="395"/>
      <c r="E338" s="395"/>
      <c r="F338" s="395"/>
      <c r="G338" s="395"/>
      <c r="H338" s="395"/>
      <c r="I338" s="395"/>
      <c r="J338" s="396"/>
    </row>
    <row r="339" spans="1:10" s="61" customFormat="1" ht="12.75" customHeight="1" x14ac:dyDescent="0.2">
      <c r="A339" s="336" t="s">
        <v>173</v>
      </c>
      <c r="B339" s="337"/>
      <c r="C339" s="337"/>
      <c r="D339" s="337"/>
      <c r="E339" s="337"/>
      <c r="F339" s="436"/>
      <c r="G339" s="436"/>
      <c r="H339" s="436"/>
      <c r="I339" s="436"/>
      <c r="J339" s="437"/>
    </row>
    <row r="340" spans="1:10" ht="12.75" customHeight="1" x14ac:dyDescent="0.2">
      <c r="A340" s="321" t="s">
        <v>394</v>
      </c>
      <c r="B340" s="322"/>
      <c r="C340" s="322"/>
      <c r="D340" s="322"/>
      <c r="E340" s="322"/>
      <c r="F340" s="322"/>
      <c r="G340" s="322"/>
      <c r="H340" s="322"/>
      <c r="I340" s="322"/>
      <c r="J340" s="323"/>
    </row>
    <row r="341" spans="1:10" ht="12.75" customHeight="1" x14ac:dyDescent="0.2">
      <c r="A341" s="324"/>
      <c r="B341" s="325"/>
      <c r="C341" s="325"/>
      <c r="D341" s="325"/>
      <c r="E341" s="325"/>
      <c r="F341" s="325"/>
      <c r="G341" s="325"/>
      <c r="H341" s="325"/>
      <c r="I341" s="325"/>
      <c r="J341" s="326"/>
    </row>
    <row r="342" spans="1:10" ht="12.75" customHeight="1" x14ac:dyDescent="0.2">
      <c r="A342" s="324"/>
      <c r="B342" s="325"/>
      <c r="C342" s="325"/>
      <c r="D342" s="325"/>
      <c r="E342" s="325"/>
      <c r="F342" s="325"/>
      <c r="G342" s="325"/>
      <c r="H342" s="325"/>
      <c r="I342" s="325"/>
      <c r="J342" s="326"/>
    </row>
    <row r="343" spans="1:10" ht="15" customHeight="1" x14ac:dyDescent="0.2">
      <c r="A343" s="327"/>
      <c r="B343" s="328"/>
      <c r="C343" s="328"/>
      <c r="D343" s="328"/>
      <c r="E343" s="328"/>
      <c r="F343" s="328"/>
      <c r="G343" s="328"/>
      <c r="H343" s="328"/>
      <c r="I343" s="328"/>
      <c r="J343" s="329"/>
    </row>
    <row r="344" spans="1:10" ht="12.75" customHeight="1" x14ac:dyDescent="0.2">
      <c r="A344" s="391"/>
      <c r="B344" s="392"/>
      <c r="C344" s="392"/>
      <c r="D344" s="392"/>
      <c r="E344" s="392"/>
      <c r="F344" s="392"/>
      <c r="G344" s="392"/>
      <c r="H344" s="392"/>
      <c r="I344" s="392"/>
      <c r="J344" s="393"/>
    </row>
    <row r="345" spans="1:10" ht="12.75" customHeight="1" x14ac:dyDescent="0.2">
      <c r="A345" s="391"/>
      <c r="B345" s="392"/>
      <c r="C345" s="392"/>
      <c r="D345" s="392"/>
      <c r="E345" s="392"/>
      <c r="F345" s="392"/>
      <c r="G345" s="392"/>
      <c r="H345" s="392"/>
      <c r="I345" s="392"/>
      <c r="J345" s="393"/>
    </row>
    <row r="346" spans="1:10" ht="12.75" customHeight="1" x14ac:dyDescent="0.2">
      <c r="A346" s="391"/>
      <c r="B346" s="392"/>
      <c r="C346" s="392"/>
      <c r="D346" s="392"/>
      <c r="E346" s="392"/>
      <c r="F346" s="392"/>
      <c r="G346" s="392"/>
      <c r="H346" s="392"/>
      <c r="I346" s="392"/>
      <c r="J346" s="393"/>
    </row>
    <row r="347" spans="1:10" ht="12.75" customHeight="1" x14ac:dyDescent="0.2">
      <c r="A347" s="391"/>
      <c r="B347" s="392"/>
      <c r="C347" s="392"/>
      <c r="D347" s="392"/>
      <c r="E347" s="392"/>
      <c r="F347" s="392"/>
      <c r="G347" s="392"/>
      <c r="H347" s="392"/>
      <c r="I347" s="392"/>
      <c r="J347" s="393"/>
    </row>
    <row r="348" spans="1:10" ht="12.75" customHeight="1" x14ac:dyDescent="0.2">
      <c r="A348" s="391"/>
      <c r="B348" s="392"/>
      <c r="C348" s="392"/>
      <c r="D348" s="392"/>
      <c r="E348" s="392"/>
      <c r="F348" s="392"/>
      <c r="G348" s="392"/>
      <c r="H348" s="392"/>
      <c r="I348" s="392"/>
      <c r="J348" s="393"/>
    </row>
    <row r="349" spans="1:10" ht="12.75" customHeight="1" x14ac:dyDescent="0.2">
      <c r="A349" s="391"/>
      <c r="B349" s="392"/>
      <c r="C349" s="392"/>
      <c r="D349" s="392"/>
      <c r="E349" s="392"/>
      <c r="F349" s="392"/>
      <c r="G349" s="392"/>
      <c r="H349" s="392"/>
      <c r="I349" s="392"/>
      <c r="J349" s="393"/>
    </row>
    <row r="350" spans="1:10" ht="12.75" customHeight="1" x14ac:dyDescent="0.2">
      <c r="A350" s="391"/>
      <c r="B350" s="392"/>
      <c r="C350" s="392"/>
      <c r="D350" s="392"/>
      <c r="E350" s="392"/>
      <c r="F350" s="392"/>
      <c r="G350" s="392"/>
      <c r="H350" s="392"/>
      <c r="I350" s="392"/>
      <c r="J350" s="393"/>
    </row>
    <row r="351" spans="1:10" ht="12.75" customHeight="1" x14ac:dyDescent="0.2">
      <c r="A351" s="391"/>
      <c r="B351" s="392"/>
      <c r="C351" s="392"/>
      <c r="D351" s="392"/>
      <c r="E351" s="392"/>
      <c r="F351" s="392"/>
      <c r="G351" s="392"/>
      <c r="H351" s="392"/>
      <c r="I351" s="392"/>
      <c r="J351" s="393"/>
    </row>
    <row r="352" spans="1:10" ht="12.75" customHeight="1" x14ac:dyDescent="0.2">
      <c r="A352" s="391"/>
      <c r="B352" s="392"/>
      <c r="C352" s="392"/>
      <c r="D352" s="392"/>
      <c r="E352" s="392"/>
      <c r="F352" s="392"/>
      <c r="G352" s="392"/>
      <c r="H352" s="392"/>
      <c r="I352" s="392"/>
      <c r="J352" s="393"/>
    </row>
    <row r="353" spans="1:10" ht="12.75" customHeight="1" x14ac:dyDescent="0.2">
      <c r="A353" s="391"/>
      <c r="B353" s="392"/>
      <c r="C353" s="392"/>
      <c r="D353" s="392"/>
      <c r="E353" s="392"/>
      <c r="F353" s="392"/>
      <c r="G353" s="392"/>
      <c r="H353" s="392"/>
      <c r="I353" s="392"/>
      <c r="J353" s="393"/>
    </row>
    <row r="354" spans="1:10" ht="12.75" customHeight="1" x14ac:dyDescent="0.2">
      <c r="A354" s="391"/>
      <c r="B354" s="392"/>
      <c r="C354" s="392"/>
      <c r="D354" s="392"/>
      <c r="E354" s="392"/>
      <c r="F354" s="392"/>
      <c r="G354" s="392"/>
      <c r="H354" s="392"/>
      <c r="I354" s="392"/>
      <c r="J354" s="393"/>
    </row>
    <row r="355" spans="1:10" ht="12.75" customHeight="1" x14ac:dyDescent="0.2">
      <c r="A355" s="391"/>
      <c r="B355" s="392"/>
      <c r="C355" s="392"/>
      <c r="D355" s="392"/>
      <c r="E355" s="392"/>
      <c r="F355" s="392"/>
      <c r="G355" s="392"/>
      <c r="H355" s="392"/>
      <c r="I355" s="392"/>
      <c r="J355" s="393"/>
    </row>
    <row r="356" spans="1:10" ht="12.75" customHeight="1" x14ac:dyDescent="0.2">
      <c r="A356" s="391"/>
      <c r="B356" s="392"/>
      <c r="C356" s="392"/>
      <c r="D356" s="392"/>
      <c r="E356" s="392"/>
      <c r="F356" s="392"/>
      <c r="G356" s="392"/>
      <c r="H356" s="392"/>
      <c r="I356" s="392"/>
      <c r="J356" s="393"/>
    </row>
    <row r="357" spans="1:10" ht="12.75" customHeight="1" x14ac:dyDescent="0.2">
      <c r="A357" s="391"/>
      <c r="B357" s="392"/>
      <c r="C357" s="392"/>
      <c r="D357" s="392"/>
      <c r="E357" s="392"/>
      <c r="F357" s="392"/>
      <c r="G357" s="392"/>
      <c r="H357" s="392"/>
      <c r="I357" s="392"/>
      <c r="J357" s="393"/>
    </row>
    <row r="358" spans="1:10" ht="12.75" customHeight="1" x14ac:dyDescent="0.2">
      <c r="A358" s="391"/>
      <c r="B358" s="392"/>
      <c r="C358" s="392"/>
      <c r="D358" s="392"/>
      <c r="E358" s="392"/>
      <c r="F358" s="392"/>
      <c r="G358" s="392"/>
      <c r="H358" s="392"/>
      <c r="I358" s="392"/>
      <c r="J358" s="393"/>
    </row>
    <row r="359" spans="1:10" ht="12.75" customHeight="1" x14ac:dyDescent="0.2">
      <c r="A359" s="391"/>
      <c r="B359" s="392"/>
      <c r="C359" s="392"/>
      <c r="D359" s="392"/>
      <c r="E359" s="392"/>
      <c r="F359" s="392"/>
      <c r="G359" s="392"/>
      <c r="H359" s="392"/>
      <c r="I359" s="392"/>
      <c r="J359" s="393"/>
    </row>
    <row r="360" spans="1:10" ht="12.75" customHeight="1" x14ac:dyDescent="0.2">
      <c r="A360" s="391"/>
      <c r="B360" s="392"/>
      <c r="C360" s="392"/>
      <c r="D360" s="392"/>
      <c r="E360" s="392"/>
      <c r="F360" s="392"/>
      <c r="G360" s="392"/>
      <c r="H360" s="392"/>
      <c r="I360" s="392"/>
      <c r="J360" s="393"/>
    </row>
    <row r="361" spans="1:10" ht="12.75" customHeight="1" x14ac:dyDescent="0.2">
      <c r="A361" s="391"/>
      <c r="B361" s="392"/>
      <c r="C361" s="392"/>
      <c r="D361" s="392"/>
      <c r="E361" s="392"/>
      <c r="F361" s="392"/>
      <c r="G361" s="392"/>
      <c r="H361" s="392"/>
      <c r="I361" s="392"/>
      <c r="J361" s="393"/>
    </row>
    <row r="362" spans="1:10" ht="12.75" customHeight="1" x14ac:dyDescent="0.2">
      <c r="A362" s="391"/>
      <c r="B362" s="392"/>
      <c r="C362" s="392"/>
      <c r="D362" s="392"/>
      <c r="E362" s="392"/>
      <c r="F362" s="392"/>
      <c r="G362" s="392"/>
      <c r="H362" s="392"/>
      <c r="I362" s="392"/>
      <c r="J362" s="393"/>
    </row>
    <row r="363" spans="1:10" ht="12.75" customHeight="1" x14ac:dyDescent="0.2">
      <c r="A363" s="391"/>
      <c r="B363" s="392"/>
      <c r="C363" s="392"/>
      <c r="D363" s="392"/>
      <c r="E363" s="392"/>
      <c r="F363" s="392"/>
      <c r="G363" s="392"/>
      <c r="H363" s="392"/>
      <c r="I363" s="392"/>
      <c r="J363" s="393"/>
    </row>
    <row r="364" spans="1:10" ht="12.75" customHeight="1" x14ac:dyDescent="0.2">
      <c r="A364" s="391"/>
      <c r="B364" s="392"/>
      <c r="C364" s="392"/>
      <c r="D364" s="392"/>
      <c r="E364" s="392"/>
      <c r="F364" s="392"/>
      <c r="G364" s="392"/>
      <c r="H364" s="392"/>
      <c r="I364" s="392"/>
      <c r="J364" s="393"/>
    </row>
    <row r="365" spans="1:10" ht="12.75" customHeight="1" x14ac:dyDescent="0.2">
      <c r="A365" s="391"/>
      <c r="B365" s="392"/>
      <c r="C365" s="392"/>
      <c r="D365" s="392"/>
      <c r="E365" s="392"/>
      <c r="F365" s="392"/>
      <c r="G365" s="392"/>
      <c r="H365" s="392"/>
      <c r="I365" s="392"/>
      <c r="J365" s="393"/>
    </row>
    <row r="366" spans="1:10" ht="12.75" customHeight="1" x14ac:dyDescent="0.2">
      <c r="A366" s="391"/>
      <c r="B366" s="392"/>
      <c r="C366" s="392"/>
      <c r="D366" s="392"/>
      <c r="E366" s="392"/>
      <c r="F366" s="392"/>
      <c r="G366" s="392"/>
      <c r="H366" s="392"/>
      <c r="I366" s="392"/>
      <c r="J366" s="393"/>
    </row>
    <row r="367" spans="1:10" ht="12.75" customHeight="1" x14ac:dyDescent="0.2">
      <c r="A367" s="391"/>
      <c r="B367" s="392"/>
      <c r="C367" s="392"/>
      <c r="D367" s="392"/>
      <c r="E367" s="392"/>
      <c r="F367" s="392"/>
      <c r="G367" s="392"/>
      <c r="H367" s="392"/>
      <c r="I367" s="392"/>
      <c r="J367" s="393"/>
    </row>
    <row r="368" spans="1:10" ht="12.75" customHeight="1" x14ac:dyDescent="0.2">
      <c r="A368" s="391"/>
      <c r="B368" s="392"/>
      <c r="C368" s="392"/>
      <c r="D368" s="392"/>
      <c r="E368" s="392"/>
      <c r="F368" s="392"/>
      <c r="G368" s="392"/>
      <c r="H368" s="392"/>
      <c r="I368" s="392"/>
      <c r="J368" s="393"/>
    </row>
    <row r="369" spans="1:10" ht="12.75" customHeight="1" x14ac:dyDescent="0.2">
      <c r="A369" s="391"/>
      <c r="B369" s="392"/>
      <c r="C369" s="392"/>
      <c r="D369" s="392"/>
      <c r="E369" s="392"/>
      <c r="F369" s="392"/>
      <c r="G369" s="392"/>
      <c r="H369" s="392"/>
      <c r="I369" s="392"/>
      <c r="J369" s="393"/>
    </row>
    <row r="370" spans="1:10" ht="12.75" customHeight="1" x14ac:dyDescent="0.2">
      <c r="A370" s="391"/>
      <c r="B370" s="392"/>
      <c r="C370" s="392"/>
      <c r="D370" s="392"/>
      <c r="E370" s="392"/>
      <c r="F370" s="392"/>
      <c r="G370" s="392"/>
      <c r="H370" s="392"/>
      <c r="I370" s="392"/>
      <c r="J370" s="393"/>
    </row>
    <row r="371" spans="1:10" ht="12.75" customHeight="1" x14ac:dyDescent="0.2">
      <c r="A371" s="391"/>
      <c r="B371" s="392"/>
      <c r="C371" s="392"/>
      <c r="D371" s="392"/>
      <c r="E371" s="392"/>
      <c r="F371" s="392"/>
      <c r="G371" s="392"/>
      <c r="H371" s="392"/>
      <c r="I371" s="392"/>
      <c r="J371" s="393"/>
    </row>
    <row r="372" spans="1:10" ht="12.75" customHeight="1" x14ac:dyDescent="0.2">
      <c r="A372" s="391"/>
      <c r="B372" s="392"/>
      <c r="C372" s="392"/>
      <c r="D372" s="392"/>
      <c r="E372" s="392"/>
      <c r="F372" s="392"/>
      <c r="G372" s="392"/>
      <c r="H372" s="392"/>
      <c r="I372" s="392"/>
      <c r="J372" s="393"/>
    </row>
    <row r="373" spans="1:10" ht="12.75" customHeight="1" x14ac:dyDescent="0.2">
      <c r="A373" s="391"/>
      <c r="B373" s="392"/>
      <c r="C373" s="392"/>
      <c r="D373" s="392"/>
      <c r="E373" s="392"/>
      <c r="F373" s="392"/>
      <c r="G373" s="392"/>
      <c r="H373" s="392"/>
      <c r="I373" s="392"/>
      <c r="J373" s="393"/>
    </row>
    <row r="374" spans="1:10" ht="12.75" customHeight="1" x14ac:dyDescent="0.2">
      <c r="A374" s="391"/>
      <c r="B374" s="392"/>
      <c r="C374" s="392"/>
      <c r="D374" s="392"/>
      <c r="E374" s="392"/>
      <c r="F374" s="392"/>
      <c r="G374" s="392"/>
      <c r="H374" s="392"/>
      <c r="I374" s="392"/>
      <c r="J374" s="393"/>
    </row>
    <row r="375" spans="1:10" ht="12.75" customHeight="1" x14ac:dyDescent="0.2">
      <c r="A375" s="391"/>
      <c r="B375" s="392"/>
      <c r="C375" s="392"/>
      <c r="D375" s="392"/>
      <c r="E375" s="392"/>
      <c r="F375" s="392"/>
      <c r="G375" s="392"/>
      <c r="H375" s="392"/>
      <c r="I375" s="392"/>
      <c r="J375" s="393"/>
    </row>
    <row r="376" spans="1:10" ht="12.75" customHeight="1" x14ac:dyDescent="0.2">
      <c r="A376" s="391"/>
      <c r="B376" s="392"/>
      <c r="C376" s="392"/>
      <c r="D376" s="392"/>
      <c r="E376" s="392"/>
      <c r="F376" s="392"/>
      <c r="G376" s="392"/>
      <c r="H376" s="392"/>
      <c r="I376" s="392"/>
      <c r="J376" s="393"/>
    </row>
    <row r="377" spans="1:10" ht="12.75" customHeight="1" x14ac:dyDescent="0.2">
      <c r="A377" s="391"/>
      <c r="B377" s="392"/>
      <c r="C377" s="392"/>
      <c r="D377" s="392"/>
      <c r="E377" s="392"/>
      <c r="F377" s="392"/>
      <c r="G377" s="392"/>
      <c r="H377" s="392"/>
      <c r="I377" s="392"/>
      <c r="J377" s="393"/>
    </row>
    <row r="378" spans="1:10" ht="12.75" customHeight="1" x14ac:dyDescent="0.2">
      <c r="A378" s="391"/>
      <c r="B378" s="392"/>
      <c r="C378" s="392"/>
      <c r="D378" s="392"/>
      <c r="E378" s="392"/>
      <c r="F378" s="392"/>
      <c r="G378" s="392"/>
      <c r="H378" s="392"/>
      <c r="I378" s="392"/>
      <c r="J378" s="393"/>
    </row>
    <row r="379" spans="1:10" s="61" customFormat="1" x14ac:dyDescent="0.2">
      <c r="A379" s="55"/>
      <c r="B379" s="56"/>
      <c r="C379" s="57"/>
      <c r="D379" s="58"/>
      <c r="E379" s="58"/>
      <c r="F379" s="58"/>
      <c r="G379" s="58"/>
      <c r="H379" s="59"/>
      <c r="I379" s="57"/>
      <c r="J379" s="60"/>
    </row>
    <row r="380" spans="1:10" s="61" customFormat="1" ht="25.5" customHeight="1" x14ac:dyDescent="0.2">
      <c r="A380" s="394" t="s">
        <v>180</v>
      </c>
      <c r="B380" s="395"/>
      <c r="C380" s="395"/>
      <c r="D380" s="395"/>
      <c r="E380" s="395"/>
      <c r="F380" s="395"/>
      <c r="G380" s="395"/>
      <c r="H380" s="395"/>
      <c r="I380" s="395"/>
      <c r="J380" s="396"/>
    </row>
    <row r="381" spans="1:10" s="61" customFormat="1" ht="12.75" customHeight="1" x14ac:dyDescent="0.2">
      <c r="A381" s="336" t="s">
        <v>173</v>
      </c>
      <c r="B381" s="337"/>
      <c r="C381" s="337"/>
      <c r="D381" s="337"/>
      <c r="E381" s="337"/>
      <c r="F381" s="436"/>
      <c r="G381" s="436"/>
      <c r="H381" s="436"/>
      <c r="I381" s="436"/>
      <c r="J381" s="437"/>
    </row>
    <row r="382" spans="1:10" ht="12.75" customHeight="1" x14ac:dyDescent="0.2">
      <c r="A382" s="321" t="s">
        <v>394</v>
      </c>
      <c r="B382" s="322"/>
      <c r="C382" s="322"/>
      <c r="D382" s="322"/>
      <c r="E382" s="322"/>
      <c r="F382" s="322"/>
      <c r="G382" s="322"/>
      <c r="H382" s="322"/>
      <c r="I382" s="322"/>
      <c r="J382" s="323"/>
    </row>
    <row r="383" spans="1:10" ht="12.75" customHeight="1" x14ac:dyDescent="0.2">
      <c r="A383" s="324"/>
      <c r="B383" s="325"/>
      <c r="C383" s="325"/>
      <c r="D383" s="325"/>
      <c r="E383" s="325"/>
      <c r="F383" s="325"/>
      <c r="G383" s="325"/>
      <c r="H383" s="325"/>
      <c r="I383" s="325"/>
      <c r="J383" s="326"/>
    </row>
    <row r="384" spans="1:10" ht="12.75" customHeight="1" x14ac:dyDescent="0.2">
      <c r="A384" s="324"/>
      <c r="B384" s="325"/>
      <c r="C384" s="325"/>
      <c r="D384" s="325"/>
      <c r="E384" s="325"/>
      <c r="F384" s="325"/>
      <c r="G384" s="325"/>
      <c r="H384" s="325"/>
      <c r="I384" s="325"/>
      <c r="J384" s="326"/>
    </row>
    <row r="385" spans="1:10" ht="15" customHeight="1" x14ac:dyDescent="0.2">
      <c r="A385" s="327"/>
      <c r="B385" s="328"/>
      <c r="C385" s="328"/>
      <c r="D385" s="328"/>
      <c r="E385" s="328"/>
      <c r="F385" s="328"/>
      <c r="G385" s="328"/>
      <c r="H385" s="328"/>
      <c r="I385" s="328"/>
      <c r="J385" s="329"/>
    </row>
    <row r="386" spans="1:10" ht="12.75" customHeight="1" x14ac:dyDescent="0.2">
      <c r="A386" s="391"/>
      <c r="B386" s="392"/>
      <c r="C386" s="392"/>
      <c r="D386" s="392"/>
      <c r="E386" s="392"/>
      <c r="F386" s="392"/>
      <c r="G386" s="392"/>
      <c r="H386" s="392"/>
      <c r="I386" s="392"/>
      <c r="J386" s="393"/>
    </row>
    <row r="387" spans="1:10" ht="12.75" customHeight="1" x14ac:dyDescent="0.2">
      <c r="A387" s="391"/>
      <c r="B387" s="392"/>
      <c r="C387" s="392"/>
      <c r="D387" s="392"/>
      <c r="E387" s="392"/>
      <c r="F387" s="392"/>
      <c r="G387" s="392"/>
      <c r="H387" s="392"/>
      <c r="I387" s="392"/>
      <c r="J387" s="393"/>
    </row>
    <row r="388" spans="1:10" ht="12.75" customHeight="1" x14ac:dyDescent="0.2">
      <c r="A388" s="391"/>
      <c r="B388" s="392"/>
      <c r="C388" s="392"/>
      <c r="D388" s="392"/>
      <c r="E388" s="392"/>
      <c r="F388" s="392"/>
      <c r="G388" s="392"/>
      <c r="H388" s="392"/>
      <c r="I388" s="392"/>
      <c r="J388" s="393"/>
    </row>
    <row r="389" spans="1:10" ht="12.75" customHeight="1" x14ac:dyDescent="0.2">
      <c r="A389" s="391"/>
      <c r="B389" s="392"/>
      <c r="C389" s="392"/>
      <c r="D389" s="392"/>
      <c r="E389" s="392"/>
      <c r="F389" s="392"/>
      <c r="G389" s="392"/>
      <c r="H389" s="392"/>
      <c r="I389" s="392"/>
      <c r="J389" s="393"/>
    </row>
    <row r="390" spans="1:10" ht="12.75" customHeight="1" x14ac:dyDescent="0.2">
      <c r="A390" s="391"/>
      <c r="B390" s="392"/>
      <c r="C390" s="392"/>
      <c r="D390" s="392"/>
      <c r="E390" s="392"/>
      <c r="F390" s="392"/>
      <c r="G390" s="392"/>
      <c r="H390" s="392"/>
      <c r="I390" s="392"/>
      <c r="J390" s="393"/>
    </row>
    <row r="391" spans="1:10" ht="12.75" customHeight="1" x14ac:dyDescent="0.2">
      <c r="A391" s="391"/>
      <c r="B391" s="392"/>
      <c r="C391" s="392"/>
      <c r="D391" s="392"/>
      <c r="E391" s="392"/>
      <c r="F391" s="392"/>
      <c r="G391" s="392"/>
      <c r="H391" s="392"/>
      <c r="I391" s="392"/>
      <c r="J391" s="393"/>
    </row>
    <row r="392" spans="1:10" ht="12.75" customHeight="1" x14ac:dyDescent="0.2">
      <c r="A392" s="391"/>
      <c r="B392" s="392"/>
      <c r="C392" s="392"/>
      <c r="D392" s="392"/>
      <c r="E392" s="392"/>
      <c r="F392" s="392"/>
      <c r="G392" s="392"/>
      <c r="H392" s="392"/>
      <c r="I392" s="392"/>
      <c r="J392" s="393"/>
    </row>
    <row r="393" spans="1:10" ht="12.75" customHeight="1" x14ac:dyDescent="0.2">
      <c r="A393" s="391"/>
      <c r="B393" s="392"/>
      <c r="C393" s="392"/>
      <c r="D393" s="392"/>
      <c r="E393" s="392"/>
      <c r="F393" s="392"/>
      <c r="G393" s="392"/>
      <c r="H393" s="392"/>
      <c r="I393" s="392"/>
      <c r="J393" s="393"/>
    </row>
    <row r="394" spans="1:10" ht="12.75" customHeight="1" x14ac:dyDescent="0.2">
      <c r="A394" s="391"/>
      <c r="B394" s="392"/>
      <c r="C394" s="392"/>
      <c r="D394" s="392"/>
      <c r="E394" s="392"/>
      <c r="F394" s="392"/>
      <c r="G394" s="392"/>
      <c r="H394" s="392"/>
      <c r="I394" s="392"/>
      <c r="J394" s="393"/>
    </row>
    <row r="395" spans="1:10" ht="12.75" customHeight="1" x14ac:dyDescent="0.2">
      <c r="A395" s="391"/>
      <c r="B395" s="392"/>
      <c r="C395" s="392"/>
      <c r="D395" s="392"/>
      <c r="E395" s="392"/>
      <c r="F395" s="392"/>
      <c r="G395" s="392"/>
      <c r="H395" s="392"/>
      <c r="I395" s="392"/>
      <c r="J395" s="393"/>
    </row>
    <row r="396" spans="1:10" ht="12.75" customHeight="1" x14ac:dyDescent="0.2">
      <c r="A396" s="391"/>
      <c r="B396" s="392"/>
      <c r="C396" s="392"/>
      <c r="D396" s="392"/>
      <c r="E396" s="392"/>
      <c r="F396" s="392"/>
      <c r="G396" s="392"/>
      <c r="H396" s="392"/>
      <c r="I396" s="392"/>
      <c r="J396" s="393"/>
    </row>
    <row r="397" spans="1:10" ht="12.75" customHeight="1" x14ac:dyDescent="0.2">
      <c r="A397" s="391"/>
      <c r="B397" s="392"/>
      <c r="C397" s="392"/>
      <c r="D397" s="392"/>
      <c r="E397" s="392"/>
      <c r="F397" s="392"/>
      <c r="G397" s="392"/>
      <c r="H397" s="392"/>
      <c r="I397" s="392"/>
      <c r="J397" s="393"/>
    </row>
    <row r="398" spans="1:10" ht="12.75" customHeight="1" x14ac:dyDescent="0.2">
      <c r="A398" s="391"/>
      <c r="B398" s="392"/>
      <c r="C398" s="392"/>
      <c r="D398" s="392"/>
      <c r="E398" s="392"/>
      <c r="F398" s="392"/>
      <c r="G398" s="392"/>
      <c r="H398" s="392"/>
      <c r="I398" s="392"/>
      <c r="J398" s="393"/>
    </row>
    <row r="399" spans="1:10" ht="12.75" customHeight="1" x14ac:dyDescent="0.2">
      <c r="A399" s="391"/>
      <c r="B399" s="392"/>
      <c r="C399" s="392"/>
      <c r="D399" s="392"/>
      <c r="E399" s="392"/>
      <c r="F399" s="392"/>
      <c r="G399" s="392"/>
      <c r="H399" s="392"/>
      <c r="I399" s="392"/>
      <c r="J399" s="393"/>
    </row>
    <row r="400" spans="1:10" ht="12.75" customHeight="1" x14ac:dyDescent="0.2">
      <c r="A400" s="391"/>
      <c r="B400" s="392"/>
      <c r="C400" s="392"/>
      <c r="D400" s="392"/>
      <c r="E400" s="392"/>
      <c r="F400" s="392"/>
      <c r="G400" s="392"/>
      <c r="H400" s="392"/>
      <c r="I400" s="392"/>
      <c r="J400" s="393"/>
    </row>
    <row r="401" spans="1:10" ht="12.75" customHeight="1" x14ac:dyDescent="0.2">
      <c r="A401" s="391"/>
      <c r="B401" s="392"/>
      <c r="C401" s="392"/>
      <c r="D401" s="392"/>
      <c r="E401" s="392"/>
      <c r="F401" s="392"/>
      <c r="G401" s="392"/>
      <c r="H401" s="392"/>
      <c r="I401" s="392"/>
      <c r="J401" s="393"/>
    </row>
    <row r="402" spans="1:10" ht="12.75" customHeight="1" x14ac:dyDescent="0.2">
      <c r="A402" s="391"/>
      <c r="B402" s="392"/>
      <c r="C402" s="392"/>
      <c r="D402" s="392"/>
      <c r="E402" s="392"/>
      <c r="F402" s="392"/>
      <c r="G402" s="392"/>
      <c r="H402" s="392"/>
      <c r="I402" s="392"/>
      <c r="J402" s="393"/>
    </row>
    <row r="403" spans="1:10" ht="12.75" customHeight="1" x14ac:dyDescent="0.2">
      <c r="A403" s="391"/>
      <c r="B403" s="392"/>
      <c r="C403" s="392"/>
      <c r="D403" s="392"/>
      <c r="E403" s="392"/>
      <c r="F403" s="392"/>
      <c r="G403" s="392"/>
      <c r="H403" s="392"/>
      <c r="I403" s="392"/>
      <c r="J403" s="393"/>
    </row>
    <row r="404" spans="1:10" ht="12.75" customHeight="1" x14ac:dyDescent="0.2">
      <c r="A404" s="391"/>
      <c r="B404" s="392"/>
      <c r="C404" s="392"/>
      <c r="D404" s="392"/>
      <c r="E404" s="392"/>
      <c r="F404" s="392"/>
      <c r="G404" s="392"/>
      <c r="H404" s="392"/>
      <c r="I404" s="392"/>
      <c r="J404" s="393"/>
    </row>
    <row r="405" spans="1:10" ht="12.75" customHeight="1" x14ac:dyDescent="0.2">
      <c r="A405" s="391"/>
      <c r="B405" s="392"/>
      <c r="C405" s="392"/>
      <c r="D405" s="392"/>
      <c r="E405" s="392"/>
      <c r="F405" s="392"/>
      <c r="G405" s="392"/>
      <c r="H405" s="392"/>
      <c r="I405" s="392"/>
      <c r="J405" s="393"/>
    </row>
    <row r="406" spans="1:10" ht="12.75" customHeight="1" x14ac:dyDescent="0.2">
      <c r="A406" s="391"/>
      <c r="B406" s="392"/>
      <c r="C406" s="392"/>
      <c r="D406" s="392"/>
      <c r="E406" s="392"/>
      <c r="F406" s="392"/>
      <c r="G406" s="392"/>
      <c r="H406" s="392"/>
      <c r="I406" s="392"/>
      <c r="J406" s="393"/>
    </row>
    <row r="407" spans="1:10" ht="12.75" customHeight="1" x14ac:dyDescent="0.2">
      <c r="A407" s="391"/>
      <c r="B407" s="392"/>
      <c r="C407" s="392"/>
      <c r="D407" s="392"/>
      <c r="E407" s="392"/>
      <c r="F407" s="392"/>
      <c r="G407" s="392"/>
      <c r="H407" s="392"/>
      <c r="I407" s="392"/>
      <c r="J407" s="393"/>
    </row>
    <row r="408" spans="1:10" ht="12.75" customHeight="1" x14ac:dyDescent="0.2">
      <c r="A408" s="391"/>
      <c r="B408" s="392"/>
      <c r="C408" s="392"/>
      <c r="D408" s="392"/>
      <c r="E408" s="392"/>
      <c r="F408" s="392"/>
      <c r="G408" s="392"/>
      <c r="H408" s="392"/>
      <c r="I408" s="392"/>
      <c r="J408" s="393"/>
    </row>
    <row r="409" spans="1:10" ht="12.75" customHeight="1" x14ac:dyDescent="0.2">
      <c r="A409" s="391"/>
      <c r="B409" s="392"/>
      <c r="C409" s="392"/>
      <c r="D409" s="392"/>
      <c r="E409" s="392"/>
      <c r="F409" s="392"/>
      <c r="G409" s="392"/>
      <c r="H409" s="392"/>
      <c r="I409" s="392"/>
      <c r="J409" s="393"/>
    </row>
    <row r="410" spans="1:10" ht="12.75" customHeight="1" x14ac:dyDescent="0.2">
      <c r="A410" s="391"/>
      <c r="B410" s="392"/>
      <c r="C410" s="392"/>
      <c r="D410" s="392"/>
      <c r="E410" s="392"/>
      <c r="F410" s="392"/>
      <c r="G410" s="392"/>
      <c r="H410" s="392"/>
      <c r="I410" s="392"/>
      <c r="J410" s="393"/>
    </row>
    <row r="411" spans="1:10" ht="12.75" customHeight="1" x14ac:dyDescent="0.2">
      <c r="A411" s="391"/>
      <c r="B411" s="392"/>
      <c r="C411" s="392"/>
      <c r="D411" s="392"/>
      <c r="E411" s="392"/>
      <c r="F411" s="392"/>
      <c r="G411" s="392"/>
      <c r="H411" s="392"/>
      <c r="I411" s="392"/>
      <c r="J411" s="393"/>
    </row>
    <row r="412" spans="1:10" ht="12.75" customHeight="1" x14ac:dyDescent="0.2">
      <c r="A412" s="391"/>
      <c r="B412" s="392"/>
      <c r="C412" s="392"/>
      <c r="D412" s="392"/>
      <c r="E412" s="392"/>
      <c r="F412" s="392"/>
      <c r="G412" s="392"/>
      <c r="H412" s="392"/>
      <c r="I412" s="392"/>
      <c r="J412" s="393"/>
    </row>
    <row r="413" spans="1:10" ht="12.75" customHeight="1" x14ac:dyDescent="0.2">
      <c r="A413" s="391"/>
      <c r="B413" s="392"/>
      <c r="C413" s="392"/>
      <c r="D413" s="392"/>
      <c r="E413" s="392"/>
      <c r="F413" s="392"/>
      <c r="G413" s="392"/>
      <c r="H413" s="392"/>
      <c r="I413" s="392"/>
      <c r="J413" s="393"/>
    </row>
    <row r="414" spans="1:10" ht="12.75" customHeight="1" x14ac:dyDescent="0.2">
      <c r="A414" s="391"/>
      <c r="B414" s="392"/>
      <c r="C414" s="392"/>
      <c r="D414" s="392"/>
      <c r="E414" s="392"/>
      <c r="F414" s="392"/>
      <c r="G414" s="392"/>
      <c r="H414" s="392"/>
      <c r="I414" s="392"/>
      <c r="J414" s="393"/>
    </row>
    <row r="415" spans="1:10" ht="12.75" customHeight="1" x14ac:dyDescent="0.2">
      <c r="A415" s="391"/>
      <c r="B415" s="392"/>
      <c r="C415" s="392"/>
      <c r="D415" s="392"/>
      <c r="E415" s="392"/>
      <c r="F415" s="392"/>
      <c r="G415" s="392"/>
      <c r="H415" s="392"/>
      <c r="I415" s="392"/>
      <c r="J415" s="393"/>
    </row>
    <row r="416" spans="1:10" ht="12.75" customHeight="1" x14ac:dyDescent="0.2">
      <c r="A416" s="391"/>
      <c r="B416" s="392"/>
      <c r="C416" s="392"/>
      <c r="D416" s="392"/>
      <c r="E416" s="392"/>
      <c r="F416" s="392"/>
      <c r="G416" s="392"/>
      <c r="H416" s="392"/>
      <c r="I416" s="392"/>
      <c r="J416" s="393"/>
    </row>
    <row r="417" spans="1:10" ht="12.75" customHeight="1" x14ac:dyDescent="0.2">
      <c r="A417" s="391"/>
      <c r="B417" s="392"/>
      <c r="C417" s="392"/>
      <c r="D417" s="392"/>
      <c r="E417" s="392"/>
      <c r="F417" s="392"/>
      <c r="G417" s="392"/>
      <c r="H417" s="392"/>
      <c r="I417" s="392"/>
      <c r="J417" s="393"/>
    </row>
    <row r="418" spans="1:10" ht="12.75" customHeight="1" x14ac:dyDescent="0.2">
      <c r="A418" s="391"/>
      <c r="B418" s="392"/>
      <c r="C418" s="392"/>
      <c r="D418" s="392"/>
      <c r="E418" s="392"/>
      <c r="F418" s="392"/>
      <c r="G418" s="392"/>
      <c r="H418" s="392"/>
      <c r="I418" s="392"/>
      <c r="J418" s="393"/>
    </row>
    <row r="419" spans="1:10" ht="12.75" customHeight="1" thickBot="1" x14ac:dyDescent="0.25">
      <c r="A419" s="438"/>
      <c r="B419" s="439"/>
      <c r="C419" s="439"/>
      <c r="D419" s="439"/>
      <c r="E419" s="439"/>
      <c r="F419" s="439"/>
      <c r="G419" s="439"/>
      <c r="H419" s="439"/>
      <c r="I419" s="439"/>
      <c r="J419" s="440"/>
    </row>
    <row r="420" spans="1:10" ht="12.75" customHeight="1" thickTop="1" x14ac:dyDescent="0.2"/>
  </sheetData>
  <sheetProtection password="E686" sheet="1" formatRows="0"/>
  <mergeCells count="53">
    <mergeCell ref="A46:J49"/>
    <mergeCell ref="A50:J84"/>
    <mergeCell ref="A13:E13"/>
    <mergeCell ref="F13:J13"/>
    <mergeCell ref="A18:J42"/>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381:E381"/>
    <mergeCell ref="F381:J381"/>
    <mergeCell ref="A382:J385"/>
    <mergeCell ref="A386:J419"/>
    <mergeCell ref="A338:J338"/>
    <mergeCell ref="A339:E339"/>
    <mergeCell ref="F339:J339"/>
    <mergeCell ref="A340:J343"/>
    <mergeCell ref="A344:J378"/>
    <mergeCell ref="A380:J380"/>
    <mergeCell ref="A170:J170"/>
    <mergeCell ref="A171:E171"/>
    <mergeCell ref="F171:J171"/>
    <mergeCell ref="A172:J175"/>
    <mergeCell ref="A128:J128"/>
    <mergeCell ref="A129:E129"/>
    <mergeCell ref="F129:J129"/>
    <mergeCell ref="A130:J133"/>
    <mergeCell ref="A134:J168"/>
    <mergeCell ref="A86:J86"/>
    <mergeCell ref="A87:E87"/>
    <mergeCell ref="F87:J87"/>
    <mergeCell ref="A88:J91"/>
    <mergeCell ref="A92:J126"/>
    <mergeCell ref="A1:J2"/>
    <mergeCell ref="A3:J5"/>
    <mergeCell ref="A12:J12"/>
    <mergeCell ref="A44:J44"/>
    <mergeCell ref="A45:E45"/>
    <mergeCell ref="A6:J10"/>
    <mergeCell ref="A14:J17"/>
    <mergeCell ref="F45:J45"/>
  </mergeCells>
  <dataValidations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4"/>
  <sheetViews>
    <sheetView topLeftCell="A169" zoomScaleNormal="100" workbookViewId="0">
      <selection activeCell="G190" sqref="G190"/>
    </sheetView>
  </sheetViews>
  <sheetFormatPr defaultRowHeight="12.75" x14ac:dyDescent="0.2"/>
  <cols>
    <col min="1" max="10" width="15.7109375" style="1" customWidth="1"/>
    <col min="11" max="11" width="20.5703125" style="1" customWidth="1"/>
    <col min="12" max="13" width="9.140625" style="1" hidden="1" customWidth="1"/>
    <col min="14" max="14" width="9.140625" style="1" customWidth="1"/>
    <col min="15" max="16384" width="9.140625" style="1"/>
  </cols>
  <sheetData>
    <row r="1" spans="1:14" x14ac:dyDescent="0.2">
      <c r="A1" s="594" t="s">
        <v>195</v>
      </c>
      <c r="B1" s="595"/>
      <c r="C1" s="595"/>
      <c r="D1" s="595"/>
      <c r="E1" s="595"/>
      <c r="F1" s="595"/>
      <c r="G1" s="595"/>
      <c r="H1" s="595"/>
      <c r="I1" s="595"/>
      <c r="J1" s="595"/>
      <c r="K1" s="596"/>
    </row>
    <row r="2" spans="1:14" x14ac:dyDescent="0.2">
      <c r="A2" s="597"/>
      <c r="B2" s="589"/>
      <c r="C2" s="589"/>
      <c r="D2" s="589"/>
      <c r="E2" s="589"/>
      <c r="F2" s="589"/>
      <c r="G2" s="589"/>
      <c r="H2" s="589"/>
      <c r="I2" s="589"/>
      <c r="J2" s="589"/>
      <c r="K2" s="598"/>
    </row>
    <row r="3" spans="1:14" ht="12.75" customHeight="1" x14ac:dyDescent="0.2">
      <c r="A3" s="566" t="s">
        <v>539</v>
      </c>
      <c r="B3" s="299"/>
      <c r="C3" s="299"/>
      <c r="D3" s="299"/>
      <c r="E3" s="299"/>
      <c r="F3" s="299"/>
      <c r="G3" s="299"/>
      <c r="H3" s="299"/>
      <c r="I3" s="299"/>
      <c r="J3" s="299"/>
      <c r="K3" s="567"/>
    </row>
    <row r="4" spans="1:14" x14ac:dyDescent="0.2">
      <c r="A4" s="570"/>
      <c r="B4" s="305"/>
      <c r="C4" s="305"/>
      <c r="D4" s="305"/>
      <c r="E4" s="305"/>
      <c r="F4" s="305"/>
      <c r="G4" s="305"/>
      <c r="H4" s="305"/>
      <c r="I4" s="305"/>
      <c r="J4" s="305"/>
      <c r="K4" s="571"/>
    </row>
    <row r="5" spans="1:14" ht="18" customHeight="1" x14ac:dyDescent="0.2">
      <c r="A5" s="491" t="s">
        <v>40</v>
      </c>
      <c r="B5" s="491"/>
      <c r="C5" s="491"/>
      <c r="D5" s="491"/>
      <c r="E5" s="491"/>
      <c r="F5" s="491"/>
      <c r="G5" s="491"/>
      <c r="H5" s="491"/>
      <c r="I5" s="491"/>
      <c r="J5" s="491"/>
      <c r="K5" s="491"/>
    </row>
    <row r="6" spans="1:14" ht="18" customHeight="1" x14ac:dyDescent="0.2">
      <c r="A6" s="491"/>
      <c r="B6" s="491"/>
      <c r="C6" s="491"/>
      <c r="D6" s="491"/>
      <c r="E6" s="491"/>
      <c r="F6" s="491"/>
      <c r="G6" s="491"/>
      <c r="H6" s="491"/>
      <c r="I6" s="491"/>
      <c r="J6" s="491"/>
      <c r="K6" s="491"/>
    </row>
    <row r="7" spans="1:14" ht="15" customHeight="1" x14ac:dyDescent="0.2">
      <c r="A7" s="470" t="s">
        <v>41</v>
      </c>
      <c r="B7" s="462"/>
      <c r="C7" s="457" t="s">
        <v>42</v>
      </c>
      <c r="D7" s="457" t="s">
        <v>142</v>
      </c>
      <c r="E7" s="457" t="s">
        <v>141</v>
      </c>
      <c r="F7" s="493" t="s">
        <v>102</v>
      </c>
      <c r="G7" s="469" t="s">
        <v>103</v>
      </c>
      <c r="H7" s="470" t="s">
        <v>48</v>
      </c>
      <c r="I7" s="461"/>
      <c r="J7" s="461"/>
      <c r="K7" s="462"/>
    </row>
    <row r="8" spans="1:14" ht="15" customHeight="1" x14ac:dyDescent="0.2">
      <c r="A8" s="483"/>
      <c r="B8" s="465"/>
      <c r="C8" s="458"/>
      <c r="D8" s="458"/>
      <c r="E8" s="458"/>
      <c r="F8" s="494"/>
      <c r="G8" s="469"/>
      <c r="H8" s="483"/>
      <c r="I8" s="464"/>
      <c r="J8" s="464"/>
      <c r="K8" s="465"/>
    </row>
    <row r="9" spans="1:14" ht="15" customHeight="1" x14ac:dyDescent="0.2">
      <c r="A9" s="483"/>
      <c r="B9" s="465"/>
      <c r="C9" s="458"/>
      <c r="D9" s="458"/>
      <c r="E9" s="458"/>
      <c r="F9" s="494"/>
      <c r="G9" s="469"/>
      <c r="H9" s="483"/>
      <c r="I9" s="464"/>
      <c r="J9" s="464"/>
      <c r="K9" s="465"/>
    </row>
    <row r="10" spans="1:14" ht="15" customHeight="1" x14ac:dyDescent="0.2">
      <c r="A10" s="483"/>
      <c r="B10" s="465"/>
      <c r="C10" s="458"/>
      <c r="D10" s="458"/>
      <c r="E10" s="458"/>
      <c r="F10" s="494"/>
      <c r="G10" s="469"/>
      <c r="H10" s="483"/>
      <c r="I10" s="464"/>
      <c r="J10" s="464"/>
      <c r="K10" s="465"/>
    </row>
    <row r="11" spans="1:14" ht="15" customHeight="1" x14ac:dyDescent="0.2">
      <c r="A11" s="483"/>
      <c r="B11" s="465"/>
      <c r="C11" s="458"/>
      <c r="D11" s="458"/>
      <c r="E11" s="458"/>
      <c r="F11" s="494"/>
      <c r="G11" s="469"/>
      <c r="H11" s="483"/>
      <c r="I11" s="464"/>
      <c r="J11" s="464"/>
      <c r="K11" s="465"/>
    </row>
    <row r="12" spans="1:14" ht="15" customHeight="1" x14ac:dyDescent="0.2">
      <c r="A12" s="483"/>
      <c r="B12" s="465"/>
      <c r="C12" s="458"/>
      <c r="D12" s="458"/>
      <c r="E12" s="458"/>
      <c r="F12" s="494"/>
      <c r="G12" s="469"/>
      <c r="H12" s="483"/>
      <c r="I12" s="464"/>
      <c r="J12" s="464"/>
      <c r="K12" s="465"/>
    </row>
    <row r="13" spans="1:14" ht="14.25" customHeight="1" x14ac:dyDescent="0.2">
      <c r="A13" s="485"/>
      <c r="B13" s="468"/>
      <c r="C13" s="459"/>
      <c r="D13" s="459"/>
      <c r="E13" s="459"/>
      <c r="F13" s="495"/>
      <c r="G13" s="469"/>
      <c r="H13" s="485"/>
      <c r="I13" s="467"/>
      <c r="J13" s="467"/>
      <c r="K13" s="468"/>
    </row>
    <row r="14" spans="1:14" ht="15" customHeight="1" x14ac:dyDescent="0.2">
      <c r="A14" s="444"/>
      <c r="B14" s="443"/>
      <c r="C14" s="27"/>
      <c r="D14" s="27"/>
      <c r="E14" s="27"/>
      <c r="F14" s="28"/>
      <c r="G14" s="29"/>
      <c r="H14" s="444"/>
      <c r="I14" s="442"/>
      <c r="J14" s="442"/>
      <c r="K14" s="443"/>
      <c r="L14" s="1">
        <f>COUNTBLANK(C14:K14)</f>
        <v>9</v>
      </c>
      <c r="M14" s="1" t="str">
        <f>IF(AND(A14&lt;&gt;"",L14&gt;3),"No","Yes")</f>
        <v>Yes</v>
      </c>
      <c r="N14" s="1" t="str">
        <f>CONCATENATE(D14,E14)</f>
        <v/>
      </c>
    </row>
    <row r="15" spans="1:14" ht="15" customHeight="1" x14ac:dyDescent="0.2">
      <c r="A15" s="444"/>
      <c r="B15" s="443"/>
      <c r="C15" s="27"/>
      <c r="D15" s="27"/>
      <c r="E15" s="27"/>
      <c r="F15" s="28"/>
      <c r="G15" s="29"/>
      <c r="H15" s="444"/>
      <c r="I15" s="442"/>
      <c r="J15" s="442"/>
      <c r="K15" s="443"/>
      <c r="L15" s="1">
        <f t="shared" ref="L15:L38" si="0">COUNTBLANK(C15:K15)</f>
        <v>9</v>
      </c>
      <c r="M15" s="1" t="str">
        <f t="shared" ref="M15:M38" si="1">IF(AND(A15&lt;&gt;"",L15&gt;3),"No","Yes")</f>
        <v>Yes</v>
      </c>
      <c r="N15" s="1" t="str">
        <f t="shared" ref="N15:N38" si="2">CONCATENATE(D15,E15)</f>
        <v/>
      </c>
    </row>
    <row r="16" spans="1:14" ht="15" customHeight="1" x14ac:dyDescent="0.2">
      <c r="A16" s="444"/>
      <c r="B16" s="443"/>
      <c r="C16" s="27"/>
      <c r="D16" s="27"/>
      <c r="E16" s="27"/>
      <c r="F16" s="28"/>
      <c r="G16" s="29"/>
      <c r="H16" s="444"/>
      <c r="I16" s="442"/>
      <c r="J16" s="442"/>
      <c r="K16" s="443"/>
      <c r="L16" s="1">
        <f t="shared" si="0"/>
        <v>9</v>
      </c>
      <c r="M16" s="1" t="str">
        <f t="shared" si="1"/>
        <v>Yes</v>
      </c>
      <c r="N16" s="1" t="str">
        <f t="shared" si="2"/>
        <v/>
      </c>
    </row>
    <row r="17" spans="1:14" ht="15" customHeight="1" x14ac:dyDescent="0.2">
      <c r="A17" s="444"/>
      <c r="B17" s="443"/>
      <c r="C17" s="27"/>
      <c r="D17" s="27"/>
      <c r="E17" s="27"/>
      <c r="F17" s="28"/>
      <c r="G17" s="29"/>
      <c r="H17" s="444"/>
      <c r="I17" s="442"/>
      <c r="J17" s="442"/>
      <c r="K17" s="443"/>
      <c r="L17" s="1">
        <f t="shared" si="0"/>
        <v>9</v>
      </c>
      <c r="M17" s="1" t="str">
        <f t="shared" si="1"/>
        <v>Yes</v>
      </c>
      <c r="N17" s="1" t="str">
        <f t="shared" si="2"/>
        <v/>
      </c>
    </row>
    <row r="18" spans="1:14" ht="15" customHeight="1" x14ac:dyDescent="0.2">
      <c r="A18" s="444"/>
      <c r="B18" s="443"/>
      <c r="C18" s="27"/>
      <c r="D18" s="27"/>
      <c r="E18" s="27"/>
      <c r="F18" s="28"/>
      <c r="G18" s="29"/>
      <c r="H18" s="444"/>
      <c r="I18" s="442"/>
      <c r="J18" s="442"/>
      <c r="K18" s="443"/>
      <c r="L18" s="1">
        <f t="shared" si="0"/>
        <v>9</v>
      </c>
      <c r="M18" s="1" t="str">
        <f t="shared" si="1"/>
        <v>Yes</v>
      </c>
      <c r="N18" s="1" t="str">
        <f t="shared" si="2"/>
        <v/>
      </c>
    </row>
    <row r="19" spans="1:14" ht="15" customHeight="1" x14ac:dyDescent="0.2">
      <c r="A19" s="444"/>
      <c r="B19" s="443"/>
      <c r="C19" s="27"/>
      <c r="D19" s="27"/>
      <c r="E19" s="27"/>
      <c r="F19" s="28"/>
      <c r="G19" s="29"/>
      <c r="H19" s="444"/>
      <c r="I19" s="442"/>
      <c r="J19" s="442"/>
      <c r="K19" s="443"/>
      <c r="L19" s="1">
        <f t="shared" si="0"/>
        <v>9</v>
      </c>
      <c r="M19" s="1" t="str">
        <f t="shared" si="1"/>
        <v>Yes</v>
      </c>
      <c r="N19" s="1" t="str">
        <f t="shared" si="2"/>
        <v/>
      </c>
    </row>
    <row r="20" spans="1:14" ht="15" customHeight="1" x14ac:dyDescent="0.2">
      <c r="A20" s="444"/>
      <c r="B20" s="443"/>
      <c r="C20" s="27"/>
      <c r="D20" s="27"/>
      <c r="E20" s="27"/>
      <c r="F20" s="28"/>
      <c r="G20" s="29"/>
      <c r="H20" s="444"/>
      <c r="I20" s="442"/>
      <c r="J20" s="442"/>
      <c r="K20" s="443"/>
      <c r="L20" s="1">
        <f t="shared" si="0"/>
        <v>9</v>
      </c>
      <c r="M20" s="1" t="str">
        <f t="shared" si="1"/>
        <v>Yes</v>
      </c>
      <c r="N20" s="1" t="str">
        <f t="shared" si="2"/>
        <v/>
      </c>
    </row>
    <row r="21" spans="1:14" ht="15" customHeight="1" x14ac:dyDescent="0.2">
      <c r="A21" s="444"/>
      <c r="B21" s="443"/>
      <c r="C21" s="27"/>
      <c r="D21" s="27"/>
      <c r="E21" s="27"/>
      <c r="F21" s="28"/>
      <c r="G21" s="29"/>
      <c r="H21" s="444"/>
      <c r="I21" s="442"/>
      <c r="J21" s="442"/>
      <c r="K21" s="443"/>
      <c r="L21" s="1">
        <f t="shared" si="0"/>
        <v>9</v>
      </c>
      <c r="M21" s="1" t="str">
        <f t="shared" si="1"/>
        <v>Yes</v>
      </c>
      <c r="N21" s="1" t="str">
        <f t="shared" si="2"/>
        <v/>
      </c>
    </row>
    <row r="22" spans="1:14" ht="15" customHeight="1" x14ac:dyDescent="0.2">
      <c r="A22" s="444"/>
      <c r="B22" s="443"/>
      <c r="C22" s="27"/>
      <c r="D22" s="27"/>
      <c r="E22" s="27"/>
      <c r="F22" s="28"/>
      <c r="G22" s="29"/>
      <c r="H22" s="444"/>
      <c r="I22" s="442"/>
      <c r="J22" s="442"/>
      <c r="K22" s="443"/>
      <c r="L22" s="1">
        <f t="shared" si="0"/>
        <v>9</v>
      </c>
      <c r="M22" s="1" t="str">
        <f t="shared" si="1"/>
        <v>Yes</v>
      </c>
      <c r="N22" s="1" t="str">
        <f t="shared" si="2"/>
        <v/>
      </c>
    </row>
    <row r="23" spans="1:14" ht="15" customHeight="1" x14ac:dyDescent="0.2">
      <c r="A23" s="444"/>
      <c r="B23" s="443"/>
      <c r="C23" s="27"/>
      <c r="D23" s="27"/>
      <c r="E23" s="27"/>
      <c r="F23" s="28"/>
      <c r="G23" s="29"/>
      <c r="H23" s="444"/>
      <c r="I23" s="442"/>
      <c r="J23" s="442"/>
      <c r="K23" s="443"/>
      <c r="L23" s="1">
        <f t="shared" si="0"/>
        <v>9</v>
      </c>
      <c r="M23" s="1" t="str">
        <f t="shared" si="1"/>
        <v>Yes</v>
      </c>
      <c r="N23" s="1" t="str">
        <f t="shared" si="2"/>
        <v/>
      </c>
    </row>
    <row r="24" spans="1:14" ht="15" customHeight="1" x14ac:dyDescent="0.2">
      <c r="A24" s="444"/>
      <c r="B24" s="443"/>
      <c r="C24" s="27"/>
      <c r="D24" s="27"/>
      <c r="E24" s="27"/>
      <c r="F24" s="28"/>
      <c r="G24" s="29"/>
      <c r="H24" s="444"/>
      <c r="I24" s="442"/>
      <c r="J24" s="442"/>
      <c r="K24" s="443"/>
      <c r="L24" s="1">
        <f t="shared" si="0"/>
        <v>9</v>
      </c>
      <c r="M24" s="1" t="str">
        <f t="shared" si="1"/>
        <v>Yes</v>
      </c>
      <c r="N24" s="1" t="str">
        <f t="shared" si="2"/>
        <v/>
      </c>
    </row>
    <row r="25" spans="1:14" ht="15" customHeight="1" x14ac:dyDescent="0.2">
      <c r="A25" s="444"/>
      <c r="B25" s="443"/>
      <c r="C25" s="27"/>
      <c r="D25" s="27"/>
      <c r="E25" s="27"/>
      <c r="F25" s="28"/>
      <c r="G25" s="29"/>
      <c r="H25" s="444"/>
      <c r="I25" s="442"/>
      <c r="J25" s="442"/>
      <c r="K25" s="443"/>
      <c r="L25" s="1">
        <f t="shared" si="0"/>
        <v>9</v>
      </c>
      <c r="M25" s="1" t="str">
        <f t="shared" si="1"/>
        <v>Yes</v>
      </c>
      <c r="N25" s="1" t="str">
        <f t="shared" si="2"/>
        <v/>
      </c>
    </row>
    <row r="26" spans="1:14" ht="15" customHeight="1" x14ac:dyDescent="0.2">
      <c r="A26" s="444"/>
      <c r="B26" s="443"/>
      <c r="C26" s="27"/>
      <c r="D26" s="27"/>
      <c r="E26" s="27"/>
      <c r="F26" s="28"/>
      <c r="G26" s="29"/>
      <c r="H26" s="444"/>
      <c r="I26" s="442"/>
      <c r="J26" s="442"/>
      <c r="K26" s="443"/>
      <c r="L26" s="1">
        <f t="shared" si="0"/>
        <v>9</v>
      </c>
      <c r="M26" s="1" t="str">
        <f t="shared" si="1"/>
        <v>Yes</v>
      </c>
      <c r="N26" s="1" t="str">
        <f t="shared" si="2"/>
        <v/>
      </c>
    </row>
    <row r="27" spans="1:14" ht="15" customHeight="1" x14ac:dyDescent="0.2">
      <c r="A27" s="444"/>
      <c r="B27" s="443"/>
      <c r="C27" s="27"/>
      <c r="D27" s="27"/>
      <c r="E27" s="27"/>
      <c r="F27" s="28"/>
      <c r="G27" s="29"/>
      <c r="H27" s="444"/>
      <c r="I27" s="442"/>
      <c r="J27" s="442"/>
      <c r="K27" s="443"/>
      <c r="L27" s="1">
        <f t="shared" si="0"/>
        <v>9</v>
      </c>
      <c r="M27" s="1" t="str">
        <f t="shared" si="1"/>
        <v>Yes</v>
      </c>
      <c r="N27" s="1" t="str">
        <f t="shared" si="2"/>
        <v/>
      </c>
    </row>
    <row r="28" spans="1:14" ht="15" customHeight="1" x14ac:dyDescent="0.2">
      <c r="A28" s="444"/>
      <c r="B28" s="443"/>
      <c r="C28" s="27"/>
      <c r="D28" s="27"/>
      <c r="E28" s="27"/>
      <c r="F28" s="28"/>
      <c r="G28" s="29"/>
      <c r="H28" s="444"/>
      <c r="I28" s="442"/>
      <c r="J28" s="442"/>
      <c r="K28" s="443"/>
      <c r="L28" s="1">
        <f t="shared" si="0"/>
        <v>9</v>
      </c>
      <c r="M28" s="1" t="str">
        <f t="shared" si="1"/>
        <v>Yes</v>
      </c>
      <c r="N28" s="1" t="str">
        <f t="shared" si="2"/>
        <v/>
      </c>
    </row>
    <row r="29" spans="1:14" ht="15" customHeight="1" x14ac:dyDescent="0.2">
      <c r="A29" s="444"/>
      <c r="B29" s="443"/>
      <c r="C29" s="27"/>
      <c r="D29" s="27"/>
      <c r="E29" s="27"/>
      <c r="F29" s="28"/>
      <c r="G29" s="29"/>
      <c r="H29" s="444"/>
      <c r="I29" s="442"/>
      <c r="J29" s="442"/>
      <c r="K29" s="443"/>
      <c r="L29" s="1">
        <f t="shared" si="0"/>
        <v>9</v>
      </c>
      <c r="M29" s="1" t="str">
        <f t="shared" si="1"/>
        <v>Yes</v>
      </c>
      <c r="N29" s="1" t="str">
        <f t="shared" si="2"/>
        <v/>
      </c>
    </row>
    <row r="30" spans="1:14" ht="15" customHeight="1" x14ac:dyDescent="0.2">
      <c r="A30" s="444"/>
      <c r="B30" s="443"/>
      <c r="C30" s="27"/>
      <c r="D30" s="27"/>
      <c r="E30" s="27"/>
      <c r="F30" s="28"/>
      <c r="G30" s="29"/>
      <c r="H30" s="444"/>
      <c r="I30" s="442"/>
      <c r="J30" s="442"/>
      <c r="K30" s="443"/>
      <c r="L30" s="1">
        <f t="shared" si="0"/>
        <v>9</v>
      </c>
      <c r="M30" s="1" t="str">
        <f t="shared" si="1"/>
        <v>Yes</v>
      </c>
      <c r="N30" s="1" t="str">
        <f t="shared" si="2"/>
        <v/>
      </c>
    </row>
    <row r="31" spans="1:14" ht="15" customHeight="1" x14ac:dyDescent="0.2">
      <c r="A31" s="444"/>
      <c r="B31" s="443"/>
      <c r="C31" s="27"/>
      <c r="D31" s="27"/>
      <c r="E31" s="27"/>
      <c r="F31" s="28"/>
      <c r="G31" s="29"/>
      <c r="H31" s="444"/>
      <c r="I31" s="442"/>
      <c r="J31" s="442"/>
      <c r="K31" s="443"/>
      <c r="L31" s="1">
        <f t="shared" si="0"/>
        <v>9</v>
      </c>
      <c r="M31" s="1" t="str">
        <f t="shared" si="1"/>
        <v>Yes</v>
      </c>
      <c r="N31" s="1" t="str">
        <f t="shared" si="2"/>
        <v/>
      </c>
    </row>
    <row r="32" spans="1:14" ht="15" customHeight="1" x14ac:dyDescent="0.2">
      <c r="A32" s="444"/>
      <c r="B32" s="443"/>
      <c r="C32" s="27"/>
      <c r="D32" s="27"/>
      <c r="E32" s="27"/>
      <c r="F32" s="28"/>
      <c r="G32" s="29"/>
      <c r="H32" s="444"/>
      <c r="I32" s="442"/>
      <c r="J32" s="442"/>
      <c r="K32" s="443"/>
      <c r="L32" s="1">
        <f t="shared" si="0"/>
        <v>9</v>
      </c>
      <c r="M32" s="1" t="str">
        <f t="shared" si="1"/>
        <v>Yes</v>
      </c>
      <c r="N32" s="1" t="str">
        <f t="shared" si="2"/>
        <v/>
      </c>
    </row>
    <row r="33" spans="1:14" ht="15" customHeight="1" x14ac:dyDescent="0.2">
      <c r="A33" s="444"/>
      <c r="B33" s="443"/>
      <c r="C33" s="27"/>
      <c r="D33" s="27"/>
      <c r="E33" s="27"/>
      <c r="F33" s="28"/>
      <c r="G33" s="29"/>
      <c r="H33" s="444"/>
      <c r="I33" s="442"/>
      <c r="J33" s="442"/>
      <c r="K33" s="443"/>
      <c r="L33" s="1">
        <f t="shared" si="0"/>
        <v>9</v>
      </c>
      <c r="M33" s="1" t="str">
        <f t="shared" si="1"/>
        <v>Yes</v>
      </c>
      <c r="N33" s="1" t="str">
        <f t="shared" si="2"/>
        <v/>
      </c>
    </row>
    <row r="34" spans="1:14" ht="15" customHeight="1" x14ac:dyDescent="0.2">
      <c r="A34" s="444"/>
      <c r="B34" s="443"/>
      <c r="C34" s="27"/>
      <c r="D34" s="27"/>
      <c r="E34" s="27"/>
      <c r="F34" s="28"/>
      <c r="G34" s="29"/>
      <c r="H34" s="444"/>
      <c r="I34" s="442"/>
      <c r="J34" s="442"/>
      <c r="K34" s="443"/>
      <c r="L34" s="1">
        <f t="shared" si="0"/>
        <v>9</v>
      </c>
      <c r="M34" s="1" t="str">
        <f t="shared" si="1"/>
        <v>Yes</v>
      </c>
      <c r="N34" s="1" t="str">
        <f t="shared" si="2"/>
        <v/>
      </c>
    </row>
    <row r="35" spans="1:14" ht="15" customHeight="1" x14ac:dyDescent="0.2">
      <c r="A35" s="444"/>
      <c r="B35" s="443"/>
      <c r="C35" s="27"/>
      <c r="D35" s="27"/>
      <c r="E35" s="27"/>
      <c r="F35" s="28"/>
      <c r="G35" s="29"/>
      <c r="H35" s="444"/>
      <c r="I35" s="442"/>
      <c r="J35" s="442"/>
      <c r="K35" s="443"/>
      <c r="L35" s="1">
        <f t="shared" si="0"/>
        <v>9</v>
      </c>
      <c r="M35" s="1" t="str">
        <f t="shared" si="1"/>
        <v>Yes</v>
      </c>
      <c r="N35" s="1" t="str">
        <f t="shared" si="2"/>
        <v/>
      </c>
    </row>
    <row r="36" spans="1:14" ht="15" customHeight="1" x14ac:dyDescent="0.2">
      <c r="A36" s="444"/>
      <c r="B36" s="443"/>
      <c r="C36" s="27"/>
      <c r="D36" s="27"/>
      <c r="E36" s="27"/>
      <c r="F36" s="28"/>
      <c r="G36" s="29"/>
      <c r="H36" s="444"/>
      <c r="I36" s="442"/>
      <c r="J36" s="442"/>
      <c r="K36" s="443"/>
      <c r="L36" s="1">
        <f t="shared" si="0"/>
        <v>9</v>
      </c>
      <c r="M36" s="1" t="str">
        <f t="shared" si="1"/>
        <v>Yes</v>
      </c>
      <c r="N36" s="1" t="str">
        <f t="shared" si="2"/>
        <v/>
      </c>
    </row>
    <row r="37" spans="1:14" ht="15" customHeight="1" x14ac:dyDescent="0.2">
      <c r="A37" s="444"/>
      <c r="B37" s="443"/>
      <c r="C37" s="27"/>
      <c r="D37" s="27"/>
      <c r="E37" s="27"/>
      <c r="F37" s="28"/>
      <c r="G37" s="29"/>
      <c r="H37" s="444"/>
      <c r="I37" s="442"/>
      <c r="J37" s="442"/>
      <c r="K37" s="443"/>
      <c r="L37" s="1">
        <f t="shared" si="0"/>
        <v>9</v>
      </c>
      <c r="M37" s="1" t="str">
        <f t="shared" si="1"/>
        <v>Yes</v>
      </c>
      <c r="N37" s="1" t="str">
        <f t="shared" si="2"/>
        <v/>
      </c>
    </row>
    <row r="38" spans="1:14" ht="15" customHeight="1" x14ac:dyDescent="0.2">
      <c r="A38" s="444"/>
      <c r="B38" s="443"/>
      <c r="C38" s="27"/>
      <c r="D38" s="27"/>
      <c r="E38" s="27"/>
      <c r="F38" s="28"/>
      <c r="G38" s="29"/>
      <c r="H38" s="444"/>
      <c r="I38" s="442"/>
      <c r="J38" s="442"/>
      <c r="K38" s="443"/>
      <c r="L38" s="1">
        <f t="shared" si="0"/>
        <v>9</v>
      </c>
      <c r="M38" s="1" t="str">
        <f t="shared" si="1"/>
        <v>Yes</v>
      </c>
      <c r="N38" s="1" t="str">
        <f t="shared" si="2"/>
        <v/>
      </c>
    </row>
    <row r="39" spans="1:14" ht="15" customHeight="1" x14ac:dyDescent="0.2">
      <c r="A39" s="488" t="s">
        <v>92</v>
      </c>
      <c r="B39" s="488"/>
      <c r="C39" s="488"/>
      <c r="D39" s="488"/>
      <c r="E39" s="34"/>
      <c r="F39" s="32">
        <f>SUM(F14:F38)</f>
        <v>0</v>
      </c>
      <c r="G39" s="489" t="s">
        <v>93</v>
      </c>
      <c r="H39" s="489"/>
      <c r="I39" s="489"/>
      <c r="J39" s="489"/>
      <c r="K39" s="33">
        <f>SUM(G14:G38)</f>
        <v>0</v>
      </c>
      <c r="M39" s="1">
        <f>COUNTIF(M14:M38,"Yes")</f>
        <v>25</v>
      </c>
    </row>
    <row r="40" spans="1:14" ht="15" customHeight="1" x14ac:dyDescent="0.2">
      <c r="A40" s="552"/>
      <c r="B40" s="452"/>
      <c r="C40" s="452"/>
      <c r="D40" s="452"/>
      <c r="E40" s="452"/>
      <c r="F40" s="452"/>
      <c r="G40" s="452"/>
      <c r="H40" s="452"/>
      <c r="I40" s="452"/>
      <c r="J40" s="452"/>
      <c r="K40" s="553"/>
    </row>
    <row r="41" spans="1:14" ht="18" customHeight="1" x14ac:dyDescent="0.2">
      <c r="A41" s="554" t="s">
        <v>44</v>
      </c>
      <c r="B41" s="455"/>
      <c r="C41" s="455"/>
      <c r="D41" s="455"/>
      <c r="E41" s="455"/>
      <c r="F41" s="455"/>
      <c r="G41" s="455"/>
      <c r="H41" s="455"/>
      <c r="I41" s="455"/>
      <c r="J41" s="455"/>
      <c r="K41" s="555"/>
    </row>
    <row r="42" spans="1:14" ht="18" customHeight="1" x14ac:dyDescent="0.2">
      <c r="A42" s="554" t="s">
        <v>506</v>
      </c>
      <c r="B42" s="455"/>
      <c r="C42" s="455"/>
      <c r="D42" s="455"/>
      <c r="E42" s="455"/>
      <c r="F42" s="455"/>
      <c r="G42" s="455"/>
      <c r="H42" s="455"/>
      <c r="I42" s="455"/>
      <c r="J42" s="455"/>
      <c r="K42" s="555"/>
    </row>
    <row r="43" spans="1:14" ht="15" customHeight="1" x14ac:dyDescent="0.2">
      <c r="A43" s="470" t="s">
        <v>49</v>
      </c>
      <c r="B43" s="461"/>
      <c r="C43" s="461"/>
      <c r="D43" s="462"/>
      <c r="E43" s="457" t="s">
        <v>142</v>
      </c>
      <c r="F43" s="457" t="s">
        <v>141</v>
      </c>
      <c r="G43" s="469" t="s">
        <v>104</v>
      </c>
      <c r="H43" s="470" t="s">
        <v>53</v>
      </c>
      <c r="I43" s="461"/>
      <c r="J43" s="461"/>
      <c r="K43" s="462"/>
    </row>
    <row r="44" spans="1:14" ht="15" customHeight="1" x14ac:dyDescent="0.2">
      <c r="A44" s="483"/>
      <c r="B44" s="464"/>
      <c r="C44" s="464"/>
      <c r="D44" s="465"/>
      <c r="E44" s="458"/>
      <c r="F44" s="458"/>
      <c r="G44" s="458"/>
      <c r="H44" s="483"/>
      <c r="I44" s="464"/>
      <c r="J44" s="464"/>
      <c r="K44" s="465"/>
    </row>
    <row r="45" spans="1:14" ht="15" customHeight="1" x14ac:dyDescent="0.2">
      <c r="A45" s="483"/>
      <c r="B45" s="464"/>
      <c r="C45" s="464"/>
      <c r="D45" s="465"/>
      <c r="E45" s="458"/>
      <c r="F45" s="458"/>
      <c r="G45" s="458"/>
      <c r="H45" s="483"/>
      <c r="I45" s="464"/>
      <c r="J45" s="464"/>
      <c r="K45" s="465"/>
    </row>
    <row r="46" spans="1:14" ht="15" customHeight="1" x14ac:dyDescent="0.2">
      <c r="A46" s="483"/>
      <c r="B46" s="464"/>
      <c r="C46" s="464"/>
      <c r="D46" s="465"/>
      <c r="E46" s="458"/>
      <c r="F46" s="458"/>
      <c r="G46" s="458"/>
      <c r="H46" s="483"/>
      <c r="I46" s="464"/>
      <c r="J46" s="464"/>
      <c r="K46" s="465"/>
    </row>
    <row r="47" spans="1:14" ht="15" customHeight="1" x14ac:dyDescent="0.2">
      <c r="A47" s="483"/>
      <c r="B47" s="464"/>
      <c r="C47" s="464"/>
      <c r="D47" s="465"/>
      <c r="E47" s="458"/>
      <c r="F47" s="458"/>
      <c r="G47" s="458"/>
      <c r="H47" s="483"/>
      <c r="I47" s="464"/>
      <c r="J47" s="464"/>
      <c r="K47" s="465"/>
    </row>
    <row r="48" spans="1:14" ht="14.25" customHeight="1" x14ac:dyDescent="0.2">
      <c r="A48" s="485"/>
      <c r="B48" s="467"/>
      <c r="C48" s="467"/>
      <c r="D48" s="468"/>
      <c r="E48" s="459"/>
      <c r="F48" s="459"/>
      <c r="G48" s="459"/>
      <c r="H48" s="485"/>
      <c r="I48" s="467"/>
      <c r="J48" s="467"/>
      <c r="K48" s="468"/>
    </row>
    <row r="49" spans="1:14" ht="15" customHeight="1" x14ac:dyDescent="0.2">
      <c r="A49" s="444"/>
      <c r="B49" s="442"/>
      <c r="C49" s="442"/>
      <c r="D49" s="443"/>
      <c r="E49" s="27"/>
      <c r="F49" s="27"/>
      <c r="G49" s="29"/>
      <c r="H49" s="444"/>
      <c r="I49" s="442"/>
      <c r="J49" s="442"/>
      <c r="K49" s="443"/>
      <c r="L49" s="1">
        <f t="shared" ref="L49:L73" si="3">COUNTBLANK(E49:K49)</f>
        <v>7</v>
      </c>
      <c r="M49" s="1" t="str">
        <f>IF(AND(A49&lt;&gt;"",L49&gt;3),"No","Yes")</f>
        <v>Yes</v>
      </c>
      <c r="N49" s="1" t="str">
        <f>CONCATENATE(E49,F49)</f>
        <v/>
      </c>
    </row>
    <row r="50" spans="1:14" ht="15" customHeight="1" x14ac:dyDescent="0.2">
      <c r="A50" s="444"/>
      <c r="B50" s="442"/>
      <c r="C50" s="442"/>
      <c r="D50" s="443"/>
      <c r="E50" s="27"/>
      <c r="F50" s="27"/>
      <c r="G50" s="29"/>
      <c r="H50" s="444"/>
      <c r="I50" s="442"/>
      <c r="J50" s="442"/>
      <c r="K50" s="443"/>
      <c r="L50" s="1">
        <f t="shared" si="3"/>
        <v>7</v>
      </c>
      <c r="M50" s="1" t="str">
        <f t="shared" ref="M50:M73" si="4">IF(AND(A50&lt;&gt;"",L50&gt;3),"No","Yes")</f>
        <v>Yes</v>
      </c>
      <c r="N50" s="1" t="str">
        <f t="shared" ref="N50:N73" si="5">CONCATENATE(E50,F50)</f>
        <v/>
      </c>
    </row>
    <row r="51" spans="1:14" ht="15" customHeight="1" x14ac:dyDescent="0.2">
      <c r="A51" s="444"/>
      <c r="B51" s="442"/>
      <c r="C51" s="442"/>
      <c r="D51" s="443"/>
      <c r="E51" s="27"/>
      <c r="F51" s="27"/>
      <c r="G51" s="29"/>
      <c r="H51" s="444"/>
      <c r="I51" s="442"/>
      <c r="J51" s="442"/>
      <c r="K51" s="443"/>
      <c r="L51" s="1">
        <f t="shared" si="3"/>
        <v>7</v>
      </c>
      <c r="M51" s="1" t="str">
        <f t="shared" si="4"/>
        <v>Yes</v>
      </c>
      <c r="N51" s="1" t="str">
        <f t="shared" si="5"/>
        <v/>
      </c>
    </row>
    <row r="52" spans="1:14" ht="15" customHeight="1" x14ac:dyDescent="0.2">
      <c r="A52" s="444"/>
      <c r="B52" s="442"/>
      <c r="C52" s="442"/>
      <c r="D52" s="443"/>
      <c r="E52" s="27"/>
      <c r="F52" s="27"/>
      <c r="G52" s="29"/>
      <c r="H52" s="444"/>
      <c r="I52" s="442"/>
      <c r="J52" s="442"/>
      <c r="K52" s="443"/>
      <c r="L52" s="1">
        <f t="shared" si="3"/>
        <v>7</v>
      </c>
      <c r="M52" s="1" t="str">
        <f t="shared" si="4"/>
        <v>Yes</v>
      </c>
      <c r="N52" s="1" t="str">
        <f t="shared" si="5"/>
        <v/>
      </c>
    </row>
    <row r="53" spans="1:14" ht="15" customHeight="1" x14ac:dyDescent="0.2">
      <c r="A53" s="444"/>
      <c r="B53" s="442"/>
      <c r="C53" s="442"/>
      <c r="D53" s="443"/>
      <c r="E53" s="27"/>
      <c r="F53" s="27"/>
      <c r="G53" s="29"/>
      <c r="H53" s="444"/>
      <c r="I53" s="442"/>
      <c r="J53" s="442"/>
      <c r="K53" s="443"/>
      <c r="L53" s="1">
        <f t="shared" si="3"/>
        <v>7</v>
      </c>
      <c r="M53" s="1" t="str">
        <f t="shared" si="4"/>
        <v>Yes</v>
      </c>
      <c r="N53" s="1" t="str">
        <f t="shared" si="5"/>
        <v/>
      </c>
    </row>
    <row r="54" spans="1:14" ht="15" customHeight="1" x14ac:dyDescent="0.2">
      <c r="A54" s="444"/>
      <c r="B54" s="442"/>
      <c r="C54" s="442"/>
      <c r="D54" s="443"/>
      <c r="E54" s="27"/>
      <c r="F54" s="27"/>
      <c r="G54" s="29"/>
      <c r="H54" s="444"/>
      <c r="I54" s="442"/>
      <c r="J54" s="442"/>
      <c r="K54" s="443"/>
      <c r="L54" s="1">
        <f t="shared" si="3"/>
        <v>7</v>
      </c>
      <c r="M54" s="1" t="str">
        <f t="shared" si="4"/>
        <v>Yes</v>
      </c>
      <c r="N54" s="1" t="str">
        <f t="shared" si="5"/>
        <v/>
      </c>
    </row>
    <row r="55" spans="1:14" ht="15" customHeight="1" x14ac:dyDescent="0.2">
      <c r="A55" s="444"/>
      <c r="B55" s="442"/>
      <c r="C55" s="442"/>
      <c r="D55" s="443"/>
      <c r="E55" s="27"/>
      <c r="F55" s="27"/>
      <c r="G55" s="29"/>
      <c r="H55" s="444"/>
      <c r="I55" s="442"/>
      <c r="J55" s="442"/>
      <c r="K55" s="443"/>
      <c r="L55" s="1">
        <f t="shared" si="3"/>
        <v>7</v>
      </c>
      <c r="M55" s="1" t="str">
        <f t="shared" si="4"/>
        <v>Yes</v>
      </c>
      <c r="N55" s="1" t="str">
        <f t="shared" si="5"/>
        <v/>
      </c>
    </row>
    <row r="56" spans="1:14" ht="15" customHeight="1" x14ac:dyDescent="0.2">
      <c r="A56" s="444"/>
      <c r="B56" s="442"/>
      <c r="C56" s="442"/>
      <c r="D56" s="443"/>
      <c r="E56" s="27"/>
      <c r="F56" s="27"/>
      <c r="G56" s="29"/>
      <c r="H56" s="444"/>
      <c r="I56" s="442"/>
      <c r="J56" s="442"/>
      <c r="K56" s="443"/>
      <c r="L56" s="1">
        <f t="shared" si="3"/>
        <v>7</v>
      </c>
      <c r="M56" s="1" t="str">
        <f t="shared" si="4"/>
        <v>Yes</v>
      </c>
      <c r="N56" s="1" t="str">
        <f t="shared" si="5"/>
        <v/>
      </c>
    </row>
    <row r="57" spans="1:14" ht="15" customHeight="1" x14ac:dyDescent="0.2">
      <c r="A57" s="444"/>
      <c r="B57" s="442"/>
      <c r="C57" s="442"/>
      <c r="D57" s="443"/>
      <c r="E57" s="27"/>
      <c r="F57" s="27"/>
      <c r="G57" s="29"/>
      <c r="H57" s="444"/>
      <c r="I57" s="442"/>
      <c r="J57" s="442"/>
      <c r="K57" s="443"/>
      <c r="L57" s="1">
        <f t="shared" si="3"/>
        <v>7</v>
      </c>
      <c r="M57" s="1" t="str">
        <f t="shared" si="4"/>
        <v>Yes</v>
      </c>
      <c r="N57" s="1" t="str">
        <f t="shared" si="5"/>
        <v/>
      </c>
    </row>
    <row r="58" spans="1:14" ht="15" customHeight="1" x14ac:dyDescent="0.2">
      <c r="A58" s="444"/>
      <c r="B58" s="442"/>
      <c r="C58" s="442"/>
      <c r="D58" s="443"/>
      <c r="E58" s="27"/>
      <c r="F58" s="27"/>
      <c r="G58" s="29"/>
      <c r="H58" s="444"/>
      <c r="I58" s="442"/>
      <c r="J58" s="442"/>
      <c r="K58" s="443"/>
      <c r="L58" s="1">
        <f t="shared" si="3"/>
        <v>7</v>
      </c>
      <c r="M58" s="1" t="str">
        <f t="shared" si="4"/>
        <v>Yes</v>
      </c>
      <c r="N58" s="1" t="str">
        <f t="shared" si="5"/>
        <v/>
      </c>
    </row>
    <row r="59" spans="1:14" ht="15" customHeight="1" x14ac:dyDescent="0.2">
      <c r="A59" s="444"/>
      <c r="B59" s="442"/>
      <c r="C59" s="442"/>
      <c r="D59" s="443"/>
      <c r="E59" s="27"/>
      <c r="F59" s="27"/>
      <c r="G59" s="29"/>
      <c r="H59" s="444"/>
      <c r="I59" s="442"/>
      <c r="J59" s="442"/>
      <c r="K59" s="443"/>
      <c r="L59" s="1">
        <f t="shared" si="3"/>
        <v>7</v>
      </c>
      <c r="M59" s="1" t="str">
        <f t="shared" si="4"/>
        <v>Yes</v>
      </c>
      <c r="N59" s="1" t="str">
        <f t="shared" si="5"/>
        <v/>
      </c>
    </row>
    <row r="60" spans="1:14" ht="15" customHeight="1" x14ac:dyDescent="0.2">
      <c r="A60" s="444"/>
      <c r="B60" s="442"/>
      <c r="C60" s="442"/>
      <c r="D60" s="443"/>
      <c r="E60" s="27"/>
      <c r="F60" s="27"/>
      <c r="G60" s="29"/>
      <c r="H60" s="444"/>
      <c r="I60" s="442"/>
      <c r="J60" s="442"/>
      <c r="K60" s="443"/>
      <c r="L60" s="1">
        <f t="shared" si="3"/>
        <v>7</v>
      </c>
      <c r="M60" s="1" t="str">
        <f t="shared" si="4"/>
        <v>Yes</v>
      </c>
      <c r="N60" s="1" t="str">
        <f t="shared" si="5"/>
        <v/>
      </c>
    </row>
    <row r="61" spans="1:14" ht="15" customHeight="1" x14ac:dyDescent="0.2">
      <c r="A61" s="444"/>
      <c r="B61" s="442"/>
      <c r="C61" s="442"/>
      <c r="D61" s="443"/>
      <c r="E61" s="27"/>
      <c r="F61" s="27"/>
      <c r="G61" s="29"/>
      <c r="H61" s="444"/>
      <c r="I61" s="442"/>
      <c r="J61" s="442"/>
      <c r="K61" s="443"/>
      <c r="L61" s="1">
        <f t="shared" si="3"/>
        <v>7</v>
      </c>
      <c r="M61" s="1" t="str">
        <f t="shared" si="4"/>
        <v>Yes</v>
      </c>
      <c r="N61" s="1" t="str">
        <f t="shared" si="5"/>
        <v/>
      </c>
    </row>
    <row r="62" spans="1:14" ht="15" customHeight="1" x14ac:dyDescent="0.2">
      <c r="A62" s="444"/>
      <c r="B62" s="442"/>
      <c r="C62" s="442"/>
      <c r="D62" s="443"/>
      <c r="E62" s="27"/>
      <c r="F62" s="27"/>
      <c r="G62" s="29"/>
      <c r="H62" s="444"/>
      <c r="I62" s="442"/>
      <c r="J62" s="442"/>
      <c r="K62" s="443"/>
      <c r="L62" s="1">
        <f t="shared" si="3"/>
        <v>7</v>
      </c>
      <c r="M62" s="1" t="str">
        <f t="shared" si="4"/>
        <v>Yes</v>
      </c>
      <c r="N62" s="1" t="str">
        <f t="shared" si="5"/>
        <v/>
      </c>
    </row>
    <row r="63" spans="1:14" ht="15" customHeight="1" x14ac:dyDescent="0.2">
      <c r="A63" s="444"/>
      <c r="B63" s="442"/>
      <c r="C63" s="442"/>
      <c r="D63" s="443"/>
      <c r="E63" s="27"/>
      <c r="F63" s="27"/>
      <c r="G63" s="29"/>
      <c r="H63" s="444"/>
      <c r="I63" s="442"/>
      <c r="J63" s="442"/>
      <c r="K63" s="443"/>
      <c r="L63" s="1">
        <f t="shared" si="3"/>
        <v>7</v>
      </c>
      <c r="M63" s="1" t="str">
        <f t="shared" si="4"/>
        <v>Yes</v>
      </c>
      <c r="N63" s="1" t="str">
        <f t="shared" si="5"/>
        <v/>
      </c>
    </row>
    <row r="64" spans="1:14" ht="15" customHeight="1" x14ac:dyDescent="0.2">
      <c r="A64" s="444"/>
      <c r="B64" s="442"/>
      <c r="C64" s="442"/>
      <c r="D64" s="443"/>
      <c r="E64" s="27"/>
      <c r="F64" s="27"/>
      <c r="G64" s="29"/>
      <c r="H64" s="444"/>
      <c r="I64" s="442"/>
      <c r="J64" s="442"/>
      <c r="K64" s="443"/>
      <c r="L64" s="1">
        <f t="shared" si="3"/>
        <v>7</v>
      </c>
      <c r="M64" s="1" t="str">
        <f t="shared" si="4"/>
        <v>Yes</v>
      </c>
      <c r="N64" s="1" t="str">
        <f t="shared" si="5"/>
        <v/>
      </c>
    </row>
    <row r="65" spans="1:14" ht="15" customHeight="1" x14ac:dyDescent="0.2">
      <c r="A65" s="444"/>
      <c r="B65" s="442"/>
      <c r="C65" s="442"/>
      <c r="D65" s="443"/>
      <c r="E65" s="27"/>
      <c r="F65" s="27"/>
      <c r="G65" s="29"/>
      <c r="H65" s="444"/>
      <c r="I65" s="442"/>
      <c r="J65" s="442"/>
      <c r="K65" s="443"/>
      <c r="L65" s="1">
        <f t="shared" si="3"/>
        <v>7</v>
      </c>
      <c r="M65" s="1" t="str">
        <f t="shared" si="4"/>
        <v>Yes</v>
      </c>
      <c r="N65" s="1" t="str">
        <f t="shared" si="5"/>
        <v/>
      </c>
    </row>
    <row r="66" spans="1:14" ht="15" customHeight="1" x14ac:dyDescent="0.2">
      <c r="A66" s="444"/>
      <c r="B66" s="442"/>
      <c r="C66" s="442"/>
      <c r="D66" s="443"/>
      <c r="E66" s="27"/>
      <c r="F66" s="27"/>
      <c r="G66" s="29"/>
      <c r="H66" s="444"/>
      <c r="I66" s="442"/>
      <c r="J66" s="442"/>
      <c r="K66" s="443"/>
      <c r="L66" s="1">
        <f t="shared" si="3"/>
        <v>7</v>
      </c>
      <c r="M66" s="1" t="str">
        <f t="shared" si="4"/>
        <v>Yes</v>
      </c>
      <c r="N66" s="1" t="str">
        <f t="shared" si="5"/>
        <v/>
      </c>
    </row>
    <row r="67" spans="1:14" ht="15" customHeight="1" x14ac:dyDescent="0.2">
      <c r="A67" s="444"/>
      <c r="B67" s="442"/>
      <c r="C67" s="442"/>
      <c r="D67" s="443"/>
      <c r="E67" s="27"/>
      <c r="F67" s="27"/>
      <c r="G67" s="29"/>
      <c r="H67" s="444"/>
      <c r="I67" s="442"/>
      <c r="J67" s="442"/>
      <c r="K67" s="443"/>
      <c r="L67" s="1">
        <f t="shared" si="3"/>
        <v>7</v>
      </c>
      <c r="M67" s="1" t="str">
        <f t="shared" si="4"/>
        <v>Yes</v>
      </c>
      <c r="N67" s="1" t="str">
        <f t="shared" si="5"/>
        <v/>
      </c>
    </row>
    <row r="68" spans="1:14" ht="15" customHeight="1" x14ac:dyDescent="0.2">
      <c r="A68" s="444"/>
      <c r="B68" s="442"/>
      <c r="C68" s="442"/>
      <c r="D68" s="443"/>
      <c r="E68" s="27"/>
      <c r="F68" s="27"/>
      <c r="G68" s="29"/>
      <c r="H68" s="444"/>
      <c r="I68" s="442"/>
      <c r="J68" s="442"/>
      <c r="K68" s="443"/>
      <c r="L68" s="1">
        <f t="shared" si="3"/>
        <v>7</v>
      </c>
      <c r="M68" s="1" t="str">
        <f t="shared" si="4"/>
        <v>Yes</v>
      </c>
      <c r="N68" s="1" t="str">
        <f t="shared" si="5"/>
        <v/>
      </c>
    </row>
    <row r="69" spans="1:14" ht="15" customHeight="1" x14ac:dyDescent="0.2">
      <c r="A69" s="444"/>
      <c r="B69" s="442"/>
      <c r="C69" s="442"/>
      <c r="D69" s="443"/>
      <c r="E69" s="27"/>
      <c r="F69" s="27"/>
      <c r="G69" s="29"/>
      <c r="H69" s="444"/>
      <c r="I69" s="442"/>
      <c r="J69" s="442"/>
      <c r="K69" s="443"/>
      <c r="L69" s="1">
        <f t="shared" si="3"/>
        <v>7</v>
      </c>
      <c r="M69" s="1" t="str">
        <f t="shared" si="4"/>
        <v>Yes</v>
      </c>
      <c r="N69" s="1" t="str">
        <f t="shared" si="5"/>
        <v/>
      </c>
    </row>
    <row r="70" spans="1:14" ht="15" customHeight="1" x14ac:dyDescent="0.2">
      <c r="A70" s="444"/>
      <c r="B70" s="442"/>
      <c r="C70" s="442"/>
      <c r="D70" s="443"/>
      <c r="E70" s="27"/>
      <c r="F70" s="27"/>
      <c r="G70" s="29"/>
      <c r="H70" s="444"/>
      <c r="I70" s="442"/>
      <c r="J70" s="442"/>
      <c r="K70" s="443"/>
      <c r="L70" s="1">
        <f t="shared" si="3"/>
        <v>7</v>
      </c>
      <c r="M70" s="1" t="str">
        <f t="shared" si="4"/>
        <v>Yes</v>
      </c>
      <c r="N70" s="1" t="str">
        <f t="shared" si="5"/>
        <v/>
      </c>
    </row>
    <row r="71" spans="1:14" ht="15" customHeight="1" x14ac:dyDescent="0.2">
      <c r="A71" s="444"/>
      <c r="B71" s="442"/>
      <c r="C71" s="442"/>
      <c r="D71" s="443"/>
      <c r="E71" s="27"/>
      <c r="F71" s="27"/>
      <c r="G71" s="29"/>
      <c r="H71" s="444"/>
      <c r="I71" s="442"/>
      <c r="J71" s="442"/>
      <c r="K71" s="443"/>
      <c r="L71" s="1">
        <f t="shared" si="3"/>
        <v>7</v>
      </c>
      <c r="M71" s="1" t="str">
        <f t="shared" si="4"/>
        <v>Yes</v>
      </c>
      <c r="N71" s="1" t="str">
        <f t="shared" si="5"/>
        <v/>
      </c>
    </row>
    <row r="72" spans="1:14" ht="15" customHeight="1" x14ac:dyDescent="0.2">
      <c r="A72" s="444"/>
      <c r="B72" s="442"/>
      <c r="C72" s="442"/>
      <c r="D72" s="443"/>
      <c r="E72" s="27"/>
      <c r="F72" s="27"/>
      <c r="G72" s="29"/>
      <c r="H72" s="444"/>
      <c r="I72" s="442"/>
      <c r="J72" s="442"/>
      <c r="K72" s="443"/>
      <c r="L72" s="1">
        <f t="shared" si="3"/>
        <v>7</v>
      </c>
      <c r="M72" s="1" t="str">
        <f t="shared" si="4"/>
        <v>Yes</v>
      </c>
      <c r="N72" s="1" t="str">
        <f t="shared" si="5"/>
        <v/>
      </c>
    </row>
    <row r="73" spans="1:14" ht="15" customHeight="1" x14ac:dyDescent="0.2">
      <c r="A73" s="444"/>
      <c r="B73" s="442"/>
      <c r="C73" s="442"/>
      <c r="D73" s="443"/>
      <c r="E73" s="27"/>
      <c r="F73" s="27"/>
      <c r="G73" s="29"/>
      <c r="H73" s="444"/>
      <c r="I73" s="442"/>
      <c r="J73" s="442"/>
      <c r="K73" s="443"/>
      <c r="L73" s="1">
        <f t="shared" si="3"/>
        <v>7</v>
      </c>
      <c r="M73" s="1" t="str">
        <f t="shared" si="4"/>
        <v>Yes</v>
      </c>
      <c r="N73" s="1" t="str">
        <f t="shared" si="5"/>
        <v/>
      </c>
    </row>
    <row r="74" spans="1:14" ht="15" customHeight="1" x14ac:dyDescent="0.2">
      <c r="A74" s="550" t="s">
        <v>91</v>
      </c>
      <c r="B74" s="480"/>
      <c r="C74" s="480"/>
      <c r="D74" s="480"/>
      <c r="E74" s="480"/>
      <c r="F74" s="481"/>
      <c r="G74" s="446">
        <f>SUM(G49:G73)</f>
        <v>0</v>
      </c>
      <c r="H74" s="447"/>
      <c r="I74" s="447"/>
      <c r="J74" s="447"/>
      <c r="K74" s="551"/>
      <c r="M74" s="1">
        <f>COUNTIF(M49:M73,"Yes")</f>
        <v>25</v>
      </c>
    </row>
    <row r="75" spans="1:14" ht="15" customHeight="1" x14ac:dyDescent="0.2">
      <c r="A75" s="552"/>
      <c r="B75" s="452"/>
      <c r="C75" s="452"/>
      <c r="D75" s="452"/>
      <c r="E75" s="452"/>
      <c r="F75" s="452"/>
      <c r="G75" s="452"/>
      <c r="H75" s="452"/>
      <c r="I75" s="452"/>
      <c r="J75" s="452"/>
      <c r="K75" s="553"/>
    </row>
    <row r="76" spans="1:14" ht="18" customHeight="1" x14ac:dyDescent="0.2">
      <c r="A76" s="554" t="s">
        <v>45</v>
      </c>
      <c r="B76" s="455"/>
      <c r="C76" s="455"/>
      <c r="D76" s="455"/>
      <c r="E76" s="455"/>
      <c r="F76" s="455"/>
      <c r="G76" s="455"/>
      <c r="H76" s="455"/>
      <c r="I76" s="455"/>
      <c r="J76" s="455"/>
      <c r="K76" s="555"/>
    </row>
    <row r="77" spans="1:14" ht="18" customHeight="1" x14ac:dyDescent="0.2">
      <c r="A77" s="554" t="s">
        <v>506</v>
      </c>
      <c r="B77" s="455"/>
      <c r="C77" s="455"/>
      <c r="D77" s="455"/>
      <c r="E77" s="455"/>
      <c r="F77" s="455"/>
      <c r="G77" s="455"/>
      <c r="H77" s="455"/>
      <c r="I77" s="455"/>
      <c r="J77" s="455"/>
      <c r="K77" s="555"/>
    </row>
    <row r="78" spans="1:14" ht="15" customHeight="1" x14ac:dyDescent="0.2">
      <c r="A78" s="470" t="s">
        <v>49</v>
      </c>
      <c r="B78" s="461"/>
      <c r="C78" s="461"/>
      <c r="D78" s="462"/>
      <c r="E78" s="457" t="s">
        <v>142</v>
      </c>
      <c r="F78" s="457" t="s">
        <v>141</v>
      </c>
      <c r="G78" s="469" t="s">
        <v>104</v>
      </c>
      <c r="H78" s="470" t="s">
        <v>53</v>
      </c>
      <c r="I78" s="471"/>
      <c r="J78" s="471"/>
      <c r="K78" s="556"/>
    </row>
    <row r="79" spans="1:14" ht="15" customHeight="1" x14ac:dyDescent="0.2">
      <c r="A79" s="483"/>
      <c r="B79" s="464"/>
      <c r="C79" s="464"/>
      <c r="D79" s="465"/>
      <c r="E79" s="458"/>
      <c r="F79" s="458"/>
      <c r="G79" s="458"/>
      <c r="H79" s="473"/>
      <c r="I79" s="557"/>
      <c r="J79" s="557"/>
      <c r="K79" s="558"/>
    </row>
    <row r="80" spans="1:14" ht="15" customHeight="1" x14ac:dyDescent="0.2">
      <c r="A80" s="483"/>
      <c r="B80" s="464"/>
      <c r="C80" s="464"/>
      <c r="D80" s="465"/>
      <c r="E80" s="458"/>
      <c r="F80" s="458"/>
      <c r="G80" s="458"/>
      <c r="H80" s="473"/>
      <c r="I80" s="557"/>
      <c r="J80" s="557"/>
      <c r="K80" s="558"/>
    </row>
    <row r="81" spans="1:14" ht="15" customHeight="1" x14ac:dyDescent="0.2">
      <c r="A81" s="483"/>
      <c r="B81" s="464"/>
      <c r="C81" s="464"/>
      <c r="D81" s="465"/>
      <c r="E81" s="458"/>
      <c r="F81" s="458"/>
      <c r="G81" s="458"/>
      <c r="H81" s="473"/>
      <c r="I81" s="557"/>
      <c r="J81" s="557"/>
      <c r="K81" s="558"/>
    </row>
    <row r="82" spans="1:14" ht="15" customHeight="1" x14ac:dyDescent="0.2">
      <c r="A82" s="483"/>
      <c r="B82" s="464"/>
      <c r="C82" s="464"/>
      <c r="D82" s="465"/>
      <c r="E82" s="458"/>
      <c r="F82" s="458"/>
      <c r="G82" s="458"/>
      <c r="H82" s="473"/>
      <c r="I82" s="557"/>
      <c r="J82" s="557"/>
      <c r="K82" s="558"/>
    </row>
    <row r="83" spans="1:14" ht="14.25" customHeight="1" x14ac:dyDescent="0.2">
      <c r="A83" s="485"/>
      <c r="B83" s="467"/>
      <c r="C83" s="467"/>
      <c r="D83" s="468"/>
      <c r="E83" s="459"/>
      <c r="F83" s="459"/>
      <c r="G83" s="459"/>
      <c r="H83" s="476"/>
      <c r="I83" s="477"/>
      <c r="J83" s="477"/>
      <c r="K83" s="559"/>
    </row>
    <row r="84" spans="1:14" ht="15" customHeight="1" x14ac:dyDescent="0.2">
      <c r="A84" s="444"/>
      <c r="B84" s="442"/>
      <c r="C84" s="442"/>
      <c r="D84" s="443"/>
      <c r="E84" s="27"/>
      <c r="F84" s="27"/>
      <c r="G84" s="29"/>
      <c r="H84" s="444"/>
      <c r="I84" s="449"/>
      <c r="J84" s="449"/>
      <c r="K84" s="560"/>
      <c r="L84" s="1">
        <f t="shared" ref="L84:L108" si="6">COUNTBLANK(E84:K84)</f>
        <v>7</v>
      </c>
      <c r="M84" s="1" t="str">
        <f>IF(AND(A84&lt;&gt;"",L84&gt;3),"No","Yes")</f>
        <v>Yes</v>
      </c>
      <c r="N84" s="1" t="str">
        <f t="shared" ref="N84:N108" si="7">CONCATENATE(E84,F84)</f>
        <v/>
      </c>
    </row>
    <row r="85" spans="1:14" ht="15" customHeight="1" x14ac:dyDescent="0.2">
      <c r="A85" s="444"/>
      <c r="B85" s="442"/>
      <c r="C85" s="442"/>
      <c r="D85" s="443"/>
      <c r="E85" s="27"/>
      <c r="F85" s="27"/>
      <c r="G85" s="29"/>
      <c r="H85" s="444"/>
      <c r="I85" s="442"/>
      <c r="J85" s="442"/>
      <c r="K85" s="443"/>
      <c r="L85" s="1">
        <f t="shared" si="6"/>
        <v>7</v>
      </c>
      <c r="M85" s="1" t="str">
        <f t="shared" ref="M85:M108" si="8">IF(AND(A85&lt;&gt;"",L85&gt;3),"No","Yes")</f>
        <v>Yes</v>
      </c>
      <c r="N85" s="1" t="str">
        <f t="shared" si="7"/>
        <v/>
      </c>
    </row>
    <row r="86" spans="1:14" ht="15" customHeight="1" x14ac:dyDescent="0.2">
      <c r="A86" s="444"/>
      <c r="B86" s="442"/>
      <c r="C86" s="442"/>
      <c r="D86" s="443"/>
      <c r="E86" s="27"/>
      <c r="F86" s="27"/>
      <c r="G86" s="29"/>
      <c r="H86" s="444"/>
      <c r="I86" s="442"/>
      <c r="J86" s="442"/>
      <c r="K86" s="443"/>
      <c r="L86" s="1">
        <f t="shared" si="6"/>
        <v>7</v>
      </c>
      <c r="M86" s="1" t="str">
        <f t="shared" si="8"/>
        <v>Yes</v>
      </c>
      <c r="N86" s="1" t="str">
        <f t="shared" si="7"/>
        <v/>
      </c>
    </row>
    <row r="87" spans="1:14" ht="15" customHeight="1" x14ac:dyDescent="0.2">
      <c r="A87" s="444"/>
      <c r="B87" s="442"/>
      <c r="C87" s="442"/>
      <c r="D87" s="443"/>
      <c r="E87" s="27"/>
      <c r="F87" s="27"/>
      <c r="G87" s="29"/>
      <c r="H87" s="444"/>
      <c r="I87" s="442"/>
      <c r="J87" s="442"/>
      <c r="K87" s="443"/>
      <c r="L87" s="1">
        <f t="shared" si="6"/>
        <v>7</v>
      </c>
      <c r="M87" s="1" t="str">
        <f t="shared" si="8"/>
        <v>Yes</v>
      </c>
      <c r="N87" s="1" t="str">
        <f t="shared" si="7"/>
        <v/>
      </c>
    </row>
    <row r="88" spans="1:14" ht="15" customHeight="1" x14ac:dyDescent="0.2">
      <c r="A88" s="444"/>
      <c r="B88" s="442"/>
      <c r="C88" s="442"/>
      <c r="D88" s="443"/>
      <c r="E88" s="27"/>
      <c r="F88" s="27"/>
      <c r="G88" s="29"/>
      <c r="H88" s="444"/>
      <c r="I88" s="442"/>
      <c r="J88" s="442"/>
      <c r="K88" s="443"/>
      <c r="L88" s="1">
        <f t="shared" si="6"/>
        <v>7</v>
      </c>
      <c r="M88" s="1" t="str">
        <f t="shared" si="8"/>
        <v>Yes</v>
      </c>
      <c r="N88" s="1" t="str">
        <f t="shared" si="7"/>
        <v/>
      </c>
    </row>
    <row r="89" spans="1:14" ht="15" customHeight="1" x14ac:dyDescent="0.2">
      <c r="A89" s="444"/>
      <c r="B89" s="442"/>
      <c r="C89" s="442"/>
      <c r="D89" s="443"/>
      <c r="E89" s="27"/>
      <c r="F89" s="27"/>
      <c r="G89" s="29"/>
      <c r="H89" s="444"/>
      <c r="I89" s="442"/>
      <c r="J89" s="442"/>
      <c r="K89" s="443"/>
      <c r="L89" s="1">
        <f t="shared" si="6"/>
        <v>7</v>
      </c>
      <c r="M89" s="1" t="str">
        <f t="shared" si="8"/>
        <v>Yes</v>
      </c>
      <c r="N89" s="1" t="str">
        <f t="shared" si="7"/>
        <v/>
      </c>
    </row>
    <row r="90" spans="1:14" ht="15" customHeight="1" x14ac:dyDescent="0.2">
      <c r="A90" s="444"/>
      <c r="B90" s="442"/>
      <c r="C90" s="442"/>
      <c r="D90" s="443"/>
      <c r="E90" s="27"/>
      <c r="F90" s="27"/>
      <c r="G90" s="29"/>
      <c r="H90" s="444"/>
      <c r="I90" s="442"/>
      <c r="J90" s="442"/>
      <c r="K90" s="443"/>
      <c r="L90" s="1">
        <f t="shared" si="6"/>
        <v>7</v>
      </c>
      <c r="M90" s="1" t="str">
        <f t="shared" si="8"/>
        <v>Yes</v>
      </c>
      <c r="N90" s="1" t="str">
        <f t="shared" si="7"/>
        <v/>
      </c>
    </row>
    <row r="91" spans="1:14" ht="15" customHeight="1" x14ac:dyDescent="0.2">
      <c r="A91" s="444"/>
      <c r="B91" s="442"/>
      <c r="C91" s="442"/>
      <c r="D91" s="443"/>
      <c r="E91" s="27"/>
      <c r="F91" s="27"/>
      <c r="G91" s="29"/>
      <c r="H91" s="444"/>
      <c r="I91" s="442"/>
      <c r="J91" s="442"/>
      <c r="K91" s="443"/>
      <c r="L91" s="1">
        <f t="shared" si="6"/>
        <v>7</v>
      </c>
      <c r="M91" s="1" t="str">
        <f t="shared" si="8"/>
        <v>Yes</v>
      </c>
      <c r="N91" s="1" t="str">
        <f t="shared" si="7"/>
        <v/>
      </c>
    </row>
    <row r="92" spans="1:14" ht="15" customHeight="1" x14ac:dyDescent="0.2">
      <c r="A92" s="444"/>
      <c r="B92" s="442"/>
      <c r="C92" s="442"/>
      <c r="D92" s="443"/>
      <c r="E92" s="27"/>
      <c r="F92" s="27"/>
      <c r="G92" s="29"/>
      <c r="H92" s="444"/>
      <c r="I92" s="442"/>
      <c r="J92" s="442"/>
      <c r="K92" s="443"/>
      <c r="L92" s="1">
        <f t="shared" si="6"/>
        <v>7</v>
      </c>
      <c r="M92" s="1" t="str">
        <f t="shared" si="8"/>
        <v>Yes</v>
      </c>
      <c r="N92" s="1" t="str">
        <f t="shared" si="7"/>
        <v/>
      </c>
    </row>
    <row r="93" spans="1:14" ht="15" customHeight="1" x14ac:dyDescent="0.2">
      <c r="A93" s="444"/>
      <c r="B93" s="442"/>
      <c r="C93" s="442"/>
      <c r="D93" s="443"/>
      <c r="E93" s="27"/>
      <c r="F93" s="27"/>
      <c r="G93" s="29"/>
      <c r="H93" s="444"/>
      <c r="I93" s="442"/>
      <c r="J93" s="442"/>
      <c r="K93" s="443"/>
      <c r="L93" s="1">
        <f t="shared" si="6"/>
        <v>7</v>
      </c>
      <c r="M93" s="1" t="str">
        <f t="shared" si="8"/>
        <v>Yes</v>
      </c>
      <c r="N93" s="1" t="str">
        <f t="shared" si="7"/>
        <v/>
      </c>
    </row>
    <row r="94" spans="1:14" ht="15" customHeight="1" x14ac:dyDescent="0.2">
      <c r="A94" s="444"/>
      <c r="B94" s="442"/>
      <c r="C94" s="442"/>
      <c r="D94" s="443"/>
      <c r="E94" s="27"/>
      <c r="F94" s="27"/>
      <c r="G94" s="29"/>
      <c r="H94" s="444"/>
      <c r="I94" s="442"/>
      <c r="J94" s="442"/>
      <c r="K94" s="443"/>
      <c r="L94" s="1">
        <f t="shared" si="6"/>
        <v>7</v>
      </c>
      <c r="M94" s="1" t="str">
        <f t="shared" si="8"/>
        <v>Yes</v>
      </c>
      <c r="N94" s="1" t="str">
        <f t="shared" si="7"/>
        <v/>
      </c>
    </row>
    <row r="95" spans="1:14" ht="15" customHeight="1" x14ac:dyDescent="0.2">
      <c r="A95" s="444"/>
      <c r="B95" s="442"/>
      <c r="C95" s="442"/>
      <c r="D95" s="443"/>
      <c r="E95" s="27"/>
      <c r="F95" s="27"/>
      <c r="G95" s="29"/>
      <c r="H95" s="444"/>
      <c r="I95" s="442"/>
      <c r="J95" s="442"/>
      <c r="K95" s="443"/>
      <c r="L95" s="1">
        <f t="shared" si="6"/>
        <v>7</v>
      </c>
      <c r="M95" s="1" t="str">
        <f t="shared" si="8"/>
        <v>Yes</v>
      </c>
      <c r="N95" s="1" t="str">
        <f t="shared" si="7"/>
        <v/>
      </c>
    </row>
    <row r="96" spans="1:14" ht="15" customHeight="1" x14ac:dyDescent="0.2">
      <c r="A96" s="444"/>
      <c r="B96" s="442"/>
      <c r="C96" s="442"/>
      <c r="D96" s="443"/>
      <c r="E96" s="27"/>
      <c r="F96" s="27"/>
      <c r="G96" s="29"/>
      <c r="H96" s="444"/>
      <c r="I96" s="442"/>
      <c r="J96" s="442"/>
      <c r="K96" s="443"/>
      <c r="L96" s="1">
        <f t="shared" si="6"/>
        <v>7</v>
      </c>
      <c r="M96" s="1" t="str">
        <f t="shared" si="8"/>
        <v>Yes</v>
      </c>
      <c r="N96" s="1" t="str">
        <f t="shared" si="7"/>
        <v/>
      </c>
    </row>
    <row r="97" spans="1:14" ht="15" customHeight="1" x14ac:dyDescent="0.2">
      <c r="A97" s="444"/>
      <c r="B97" s="442"/>
      <c r="C97" s="442"/>
      <c r="D97" s="443"/>
      <c r="E97" s="27"/>
      <c r="F97" s="27"/>
      <c r="G97" s="29"/>
      <c r="H97" s="444"/>
      <c r="I97" s="442"/>
      <c r="J97" s="442"/>
      <c r="K97" s="443"/>
      <c r="L97" s="1">
        <f t="shared" si="6"/>
        <v>7</v>
      </c>
      <c r="M97" s="1" t="str">
        <f t="shared" si="8"/>
        <v>Yes</v>
      </c>
      <c r="N97" s="1" t="str">
        <f t="shared" si="7"/>
        <v/>
      </c>
    </row>
    <row r="98" spans="1:14" ht="15" customHeight="1" x14ac:dyDescent="0.2">
      <c r="A98" s="444"/>
      <c r="B98" s="442"/>
      <c r="C98" s="442"/>
      <c r="D98" s="443"/>
      <c r="E98" s="27"/>
      <c r="F98" s="27"/>
      <c r="G98" s="29"/>
      <c r="H98" s="444"/>
      <c r="I98" s="442"/>
      <c r="J98" s="442"/>
      <c r="K98" s="443"/>
      <c r="L98" s="1">
        <f t="shared" si="6"/>
        <v>7</v>
      </c>
      <c r="M98" s="1" t="str">
        <f t="shared" si="8"/>
        <v>Yes</v>
      </c>
      <c r="N98" s="1" t="str">
        <f t="shared" si="7"/>
        <v/>
      </c>
    </row>
    <row r="99" spans="1:14" ht="15" customHeight="1" x14ac:dyDescent="0.2">
      <c r="A99" s="444"/>
      <c r="B99" s="442"/>
      <c r="C99" s="442"/>
      <c r="D99" s="443"/>
      <c r="E99" s="27"/>
      <c r="F99" s="27"/>
      <c r="G99" s="29"/>
      <c r="H99" s="444"/>
      <c r="I99" s="442"/>
      <c r="J99" s="442"/>
      <c r="K99" s="443"/>
      <c r="L99" s="1">
        <f t="shared" si="6"/>
        <v>7</v>
      </c>
      <c r="M99" s="1" t="str">
        <f t="shared" si="8"/>
        <v>Yes</v>
      </c>
      <c r="N99" s="1" t="str">
        <f t="shared" si="7"/>
        <v/>
      </c>
    </row>
    <row r="100" spans="1:14" ht="15" customHeight="1" x14ac:dyDescent="0.2">
      <c r="A100" s="444"/>
      <c r="B100" s="442"/>
      <c r="C100" s="442"/>
      <c r="D100" s="443"/>
      <c r="E100" s="27"/>
      <c r="F100" s="27"/>
      <c r="G100" s="29"/>
      <c r="H100" s="444"/>
      <c r="I100" s="442"/>
      <c r="J100" s="442"/>
      <c r="K100" s="443"/>
      <c r="L100" s="1">
        <f t="shared" si="6"/>
        <v>7</v>
      </c>
      <c r="M100" s="1" t="str">
        <f t="shared" si="8"/>
        <v>Yes</v>
      </c>
      <c r="N100" s="1" t="str">
        <f t="shared" si="7"/>
        <v/>
      </c>
    </row>
    <row r="101" spans="1:14" ht="15" customHeight="1" x14ac:dyDescent="0.2">
      <c r="A101" s="444"/>
      <c r="B101" s="442"/>
      <c r="C101" s="442"/>
      <c r="D101" s="443"/>
      <c r="E101" s="27"/>
      <c r="F101" s="27"/>
      <c r="G101" s="29"/>
      <c r="H101" s="444"/>
      <c r="I101" s="442"/>
      <c r="J101" s="442"/>
      <c r="K101" s="443"/>
      <c r="L101" s="1">
        <f t="shared" si="6"/>
        <v>7</v>
      </c>
      <c r="M101" s="1" t="str">
        <f t="shared" si="8"/>
        <v>Yes</v>
      </c>
      <c r="N101" s="1" t="str">
        <f t="shared" si="7"/>
        <v/>
      </c>
    </row>
    <row r="102" spans="1:14" ht="15" customHeight="1" x14ac:dyDescent="0.2">
      <c r="A102" s="444"/>
      <c r="B102" s="442"/>
      <c r="C102" s="442"/>
      <c r="D102" s="443"/>
      <c r="E102" s="27"/>
      <c r="F102" s="27"/>
      <c r="G102" s="29"/>
      <c r="H102" s="444"/>
      <c r="I102" s="442"/>
      <c r="J102" s="442"/>
      <c r="K102" s="443"/>
      <c r="L102" s="1">
        <f t="shared" si="6"/>
        <v>7</v>
      </c>
      <c r="M102" s="1" t="str">
        <f t="shared" si="8"/>
        <v>Yes</v>
      </c>
      <c r="N102" s="1" t="str">
        <f t="shared" si="7"/>
        <v/>
      </c>
    </row>
    <row r="103" spans="1:14" ht="15" customHeight="1" x14ac:dyDescent="0.2">
      <c r="A103" s="444"/>
      <c r="B103" s="442"/>
      <c r="C103" s="442"/>
      <c r="D103" s="443"/>
      <c r="E103" s="27"/>
      <c r="F103" s="27"/>
      <c r="G103" s="29"/>
      <c r="H103" s="444"/>
      <c r="I103" s="442"/>
      <c r="J103" s="442"/>
      <c r="K103" s="443"/>
      <c r="L103" s="1">
        <f t="shared" si="6"/>
        <v>7</v>
      </c>
      <c r="M103" s="1" t="str">
        <f t="shared" si="8"/>
        <v>Yes</v>
      </c>
      <c r="N103" s="1" t="str">
        <f t="shared" si="7"/>
        <v/>
      </c>
    </row>
    <row r="104" spans="1:14" ht="15" customHeight="1" x14ac:dyDescent="0.2">
      <c r="A104" s="444"/>
      <c r="B104" s="442"/>
      <c r="C104" s="442"/>
      <c r="D104" s="443"/>
      <c r="E104" s="27"/>
      <c r="F104" s="27"/>
      <c r="G104" s="29"/>
      <c r="H104" s="444"/>
      <c r="I104" s="442"/>
      <c r="J104" s="442"/>
      <c r="K104" s="443"/>
      <c r="L104" s="1">
        <f t="shared" si="6"/>
        <v>7</v>
      </c>
      <c r="M104" s="1" t="str">
        <f t="shared" si="8"/>
        <v>Yes</v>
      </c>
      <c r="N104" s="1" t="str">
        <f t="shared" si="7"/>
        <v/>
      </c>
    </row>
    <row r="105" spans="1:14" ht="15" customHeight="1" x14ac:dyDescent="0.2">
      <c r="A105" s="444"/>
      <c r="B105" s="442"/>
      <c r="C105" s="442"/>
      <c r="D105" s="443"/>
      <c r="E105" s="27"/>
      <c r="F105" s="27"/>
      <c r="G105" s="29"/>
      <c r="H105" s="444"/>
      <c r="I105" s="442"/>
      <c r="J105" s="442"/>
      <c r="K105" s="443"/>
      <c r="L105" s="1">
        <f t="shared" si="6"/>
        <v>7</v>
      </c>
      <c r="M105" s="1" t="str">
        <f t="shared" si="8"/>
        <v>Yes</v>
      </c>
      <c r="N105" s="1" t="str">
        <f t="shared" si="7"/>
        <v/>
      </c>
    </row>
    <row r="106" spans="1:14" ht="15" customHeight="1" x14ac:dyDescent="0.2">
      <c r="A106" s="444"/>
      <c r="B106" s="442"/>
      <c r="C106" s="442"/>
      <c r="D106" s="443"/>
      <c r="E106" s="27"/>
      <c r="F106" s="27"/>
      <c r="G106" s="29"/>
      <c r="H106" s="444"/>
      <c r="I106" s="442"/>
      <c r="J106" s="442"/>
      <c r="K106" s="443"/>
      <c r="L106" s="1">
        <f t="shared" si="6"/>
        <v>7</v>
      </c>
      <c r="M106" s="1" t="str">
        <f t="shared" si="8"/>
        <v>Yes</v>
      </c>
      <c r="N106" s="1" t="str">
        <f t="shared" si="7"/>
        <v/>
      </c>
    </row>
    <row r="107" spans="1:14" ht="15" customHeight="1" x14ac:dyDescent="0.2">
      <c r="A107" s="444"/>
      <c r="B107" s="442"/>
      <c r="C107" s="442"/>
      <c r="D107" s="443"/>
      <c r="E107" s="27"/>
      <c r="F107" s="27"/>
      <c r="G107" s="29"/>
      <c r="H107" s="444"/>
      <c r="I107" s="442"/>
      <c r="J107" s="442"/>
      <c r="K107" s="443"/>
      <c r="L107" s="1">
        <f t="shared" si="6"/>
        <v>7</v>
      </c>
      <c r="M107" s="1" t="str">
        <f t="shared" si="8"/>
        <v>Yes</v>
      </c>
      <c r="N107" s="1" t="str">
        <f t="shared" si="7"/>
        <v/>
      </c>
    </row>
    <row r="108" spans="1:14" ht="15" customHeight="1" x14ac:dyDescent="0.2">
      <c r="A108" s="444"/>
      <c r="B108" s="442"/>
      <c r="C108" s="442"/>
      <c r="D108" s="443"/>
      <c r="E108" s="27"/>
      <c r="F108" s="27"/>
      <c r="G108" s="29"/>
      <c r="H108" s="444"/>
      <c r="I108" s="442"/>
      <c r="J108" s="442"/>
      <c r="K108" s="443"/>
      <c r="L108" s="1">
        <f t="shared" si="6"/>
        <v>7</v>
      </c>
      <c r="M108" s="1" t="str">
        <f t="shared" si="8"/>
        <v>Yes</v>
      </c>
      <c r="N108" s="1" t="str">
        <f t="shared" si="7"/>
        <v/>
      </c>
    </row>
    <row r="109" spans="1:14" ht="15" customHeight="1" x14ac:dyDescent="0.2">
      <c r="A109" s="550" t="s">
        <v>96</v>
      </c>
      <c r="B109" s="480"/>
      <c r="C109" s="480"/>
      <c r="D109" s="480"/>
      <c r="E109" s="480"/>
      <c r="F109" s="481"/>
      <c r="G109" s="446">
        <f>SUM(G84:G108)</f>
        <v>0</v>
      </c>
      <c r="H109" s="447"/>
      <c r="I109" s="447"/>
      <c r="J109" s="447"/>
      <c r="K109" s="551"/>
      <c r="M109" s="1">
        <f>COUNTIF(M84:M108,"Yes")</f>
        <v>25</v>
      </c>
    </row>
    <row r="110" spans="1:14" ht="15" customHeight="1" x14ac:dyDescent="0.2">
      <c r="A110" s="552"/>
      <c r="B110" s="452"/>
      <c r="C110" s="452"/>
      <c r="D110" s="452"/>
      <c r="E110" s="452"/>
      <c r="F110" s="452"/>
      <c r="G110" s="452"/>
      <c r="H110" s="452"/>
      <c r="I110" s="452"/>
      <c r="J110" s="452"/>
      <c r="K110" s="553"/>
    </row>
    <row r="111" spans="1:14" ht="18" customHeight="1" x14ac:dyDescent="0.2">
      <c r="A111" s="554" t="s">
        <v>97</v>
      </c>
      <c r="B111" s="455"/>
      <c r="C111" s="455"/>
      <c r="D111" s="455"/>
      <c r="E111" s="455"/>
      <c r="F111" s="455"/>
      <c r="G111" s="455"/>
      <c r="H111" s="455"/>
      <c r="I111" s="455"/>
      <c r="J111" s="455"/>
      <c r="K111" s="555"/>
    </row>
    <row r="112" spans="1:14" ht="18" customHeight="1" x14ac:dyDescent="0.2">
      <c r="A112" s="554" t="s">
        <v>506</v>
      </c>
      <c r="B112" s="455"/>
      <c r="C112" s="455"/>
      <c r="D112" s="455"/>
      <c r="E112" s="455"/>
      <c r="F112" s="455"/>
      <c r="G112" s="455"/>
      <c r="H112" s="455"/>
      <c r="I112" s="455"/>
      <c r="J112" s="455"/>
      <c r="K112" s="555"/>
    </row>
    <row r="113" spans="1:14" ht="15" customHeight="1" x14ac:dyDescent="0.2">
      <c r="A113" s="470" t="s">
        <v>49</v>
      </c>
      <c r="B113" s="461"/>
      <c r="C113" s="461"/>
      <c r="D113" s="462"/>
      <c r="E113" s="457" t="s">
        <v>142</v>
      </c>
      <c r="F113" s="457" t="s">
        <v>141</v>
      </c>
      <c r="G113" s="469" t="s">
        <v>104</v>
      </c>
      <c r="H113" s="470" t="s">
        <v>53</v>
      </c>
      <c r="I113" s="461"/>
      <c r="J113" s="461"/>
      <c r="K113" s="462"/>
    </row>
    <row r="114" spans="1:14" ht="15" customHeight="1" x14ac:dyDescent="0.2">
      <c r="A114" s="483"/>
      <c r="B114" s="464"/>
      <c r="C114" s="464"/>
      <c r="D114" s="465"/>
      <c r="E114" s="458"/>
      <c r="F114" s="458"/>
      <c r="G114" s="458"/>
      <c r="H114" s="483"/>
      <c r="I114" s="464"/>
      <c r="J114" s="464"/>
      <c r="K114" s="465"/>
    </row>
    <row r="115" spans="1:14" ht="15" customHeight="1" x14ac:dyDescent="0.2">
      <c r="A115" s="483"/>
      <c r="B115" s="464"/>
      <c r="C115" s="464"/>
      <c r="D115" s="465"/>
      <c r="E115" s="458"/>
      <c r="F115" s="458"/>
      <c r="G115" s="458"/>
      <c r="H115" s="483"/>
      <c r="I115" s="464"/>
      <c r="J115" s="464"/>
      <c r="K115" s="465"/>
    </row>
    <row r="116" spans="1:14" ht="15" customHeight="1" x14ac:dyDescent="0.2">
      <c r="A116" s="483"/>
      <c r="B116" s="464"/>
      <c r="C116" s="464"/>
      <c r="D116" s="465"/>
      <c r="E116" s="458"/>
      <c r="F116" s="458"/>
      <c r="G116" s="458"/>
      <c r="H116" s="483"/>
      <c r="I116" s="464"/>
      <c r="J116" s="464"/>
      <c r="K116" s="465"/>
    </row>
    <row r="117" spans="1:14" ht="15" customHeight="1" x14ac:dyDescent="0.2">
      <c r="A117" s="483"/>
      <c r="B117" s="464"/>
      <c r="C117" s="464"/>
      <c r="D117" s="465"/>
      <c r="E117" s="458"/>
      <c r="F117" s="458"/>
      <c r="G117" s="458"/>
      <c r="H117" s="483"/>
      <c r="I117" s="464"/>
      <c r="J117" s="464"/>
      <c r="K117" s="465"/>
    </row>
    <row r="118" spans="1:14" ht="14.25" customHeight="1" x14ac:dyDescent="0.2">
      <c r="A118" s="485"/>
      <c r="B118" s="467"/>
      <c r="C118" s="467"/>
      <c r="D118" s="468"/>
      <c r="E118" s="459"/>
      <c r="F118" s="459"/>
      <c r="G118" s="459"/>
      <c r="H118" s="485"/>
      <c r="I118" s="467"/>
      <c r="J118" s="467"/>
      <c r="K118" s="468"/>
    </row>
    <row r="119" spans="1:14" ht="15" customHeight="1" x14ac:dyDescent="0.2">
      <c r="A119" s="444" t="s">
        <v>585</v>
      </c>
      <c r="B119" s="442"/>
      <c r="C119" s="442"/>
      <c r="D119" s="443"/>
      <c r="E119" s="27" t="s">
        <v>51</v>
      </c>
      <c r="F119" s="27" t="s">
        <v>111</v>
      </c>
      <c r="G119" s="29">
        <v>2062.5</v>
      </c>
      <c r="H119" s="444" t="s">
        <v>592</v>
      </c>
      <c r="I119" s="442"/>
      <c r="J119" s="442"/>
      <c r="K119" s="443"/>
      <c r="L119" s="1">
        <f t="shared" ref="L119:L143" si="9">COUNTBLANK(E119:K119)</f>
        <v>3</v>
      </c>
      <c r="M119" s="1" t="str">
        <f>IF(AND(A119&lt;&gt;"",L119&gt;3),"No","Yes")</f>
        <v>Yes</v>
      </c>
      <c r="N119" s="1" t="str">
        <f t="shared" ref="N119:N143" si="10">CONCATENATE(E119,F119)</f>
        <v>Support ServicesProf. Development</v>
      </c>
    </row>
    <row r="120" spans="1:14" ht="15" customHeight="1" x14ac:dyDescent="0.2">
      <c r="A120" s="444"/>
      <c r="B120" s="442"/>
      <c r="C120" s="442"/>
      <c r="D120" s="443"/>
      <c r="E120" s="27"/>
      <c r="F120" s="27"/>
      <c r="G120" s="29"/>
      <c r="H120" s="444"/>
      <c r="I120" s="442"/>
      <c r="J120" s="442"/>
      <c r="K120" s="443"/>
      <c r="L120" s="1">
        <f t="shared" si="9"/>
        <v>7</v>
      </c>
      <c r="M120" s="1" t="str">
        <f t="shared" ref="M120:M143" si="11">IF(AND(A120&lt;&gt;"",L120&gt;3),"No","Yes")</f>
        <v>Yes</v>
      </c>
      <c r="N120" s="1" t="str">
        <f t="shared" si="10"/>
        <v/>
      </c>
    </row>
    <row r="121" spans="1:14" ht="15" customHeight="1" x14ac:dyDescent="0.2">
      <c r="A121" s="444"/>
      <c r="B121" s="442"/>
      <c r="C121" s="442"/>
      <c r="D121" s="443"/>
      <c r="E121" s="27"/>
      <c r="F121" s="27"/>
      <c r="G121" s="29"/>
      <c r="H121" s="444"/>
      <c r="I121" s="442"/>
      <c r="J121" s="442"/>
      <c r="K121" s="443"/>
      <c r="L121" s="1">
        <f t="shared" si="9"/>
        <v>7</v>
      </c>
      <c r="M121" s="1" t="str">
        <f t="shared" si="11"/>
        <v>Yes</v>
      </c>
      <c r="N121" s="1" t="str">
        <f t="shared" si="10"/>
        <v/>
      </c>
    </row>
    <row r="122" spans="1:14" ht="15" customHeight="1" x14ac:dyDescent="0.2">
      <c r="A122" s="444"/>
      <c r="B122" s="442"/>
      <c r="C122" s="442"/>
      <c r="D122" s="443"/>
      <c r="E122" s="27"/>
      <c r="F122" s="27"/>
      <c r="G122" s="29"/>
      <c r="H122" s="444"/>
      <c r="I122" s="442"/>
      <c r="J122" s="442"/>
      <c r="K122" s="443"/>
      <c r="L122" s="1">
        <f t="shared" si="9"/>
        <v>7</v>
      </c>
      <c r="M122" s="1" t="str">
        <f t="shared" si="11"/>
        <v>Yes</v>
      </c>
      <c r="N122" s="1" t="str">
        <f t="shared" si="10"/>
        <v/>
      </c>
    </row>
    <row r="123" spans="1:14" ht="15" customHeight="1" x14ac:dyDescent="0.2">
      <c r="A123" s="444"/>
      <c r="B123" s="442"/>
      <c r="C123" s="442"/>
      <c r="D123" s="443"/>
      <c r="E123" s="27"/>
      <c r="F123" s="27"/>
      <c r="G123" s="29"/>
      <c r="H123" s="444"/>
      <c r="I123" s="442"/>
      <c r="J123" s="442"/>
      <c r="K123" s="443"/>
      <c r="L123" s="1">
        <f t="shared" si="9"/>
        <v>7</v>
      </c>
      <c r="M123" s="1" t="str">
        <f t="shared" si="11"/>
        <v>Yes</v>
      </c>
      <c r="N123" s="1" t="str">
        <f t="shared" si="10"/>
        <v/>
      </c>
    </row>
    <row r="124" spans="1:14" ht="15" customHeight="1" x14ac:dyDescent="0.2">
      <c r="A124" s="444"/>
      <c r="B124" s="442"/>
      <c r="C124" s="442"/>
      <c r="D124" s="443"/>
      <c r="E124" s="27"/>
      <c r="F124" s="27"/>
      <c r="G124" s="29"/>
      <c r="H124" s="444"/>
      <c r="I124" s="442"/>
      <c r="J124" s="442"/>
      <c r="K124" s="443"/>
      <c r="L124" s="1">
        <f t="shared" si="9"/>
        <v>7</v>
      </c>
      <c r="M124" s="1" t="str">
        <f t="shared" si="11"/>
        <v>Yes</v>
      </c>
      <c r="N124" s="1" t="str">
        <f t="shared" si="10"/>
        <v/>
      </c>
    </row>
    <row r="125" spans="1:14" ht="15" customHeight="1" x14ac:dyDescent="0.2">
      <c r="A125" s="444"/>
      <c r="B125" s="442"/>
      <c r="C125" s="442"/>
      <c r="D125" s="443"/>
      <c r="E125" s="27"/>
      <c r="F125" s="27"/>
      <c r="G125" s="29"/>
      <c r="H125" s="444"/>
      <c r="I125" s="442"/>
      <c r="J125" s="442"/>
      <c r="K125" s="443"/>
      <c r="L125" s="1">
        <f t="shared" si="9"/>
        <v>7</v>
      </c>
      <c r="M125" s="1" t="str">
        <f t="shared" si="11"/>
        <v>Yes</v>
      </c>
      <c r="N125" s="1" t="str">
        <f t="shared" si="10"/>
        <v/>
      </c>
    </row>
    <row r="126" spans="1:14" ht="15" customHeight="1" x14ac:dyDescent="0.2">
      <c r="A126" s="444"/>
      <c r="B126" s="442"/>
      <c r="C126" s="442"/>
      <c r="D126" s="443"/>
      <c r="E126" s="27"/>
      <c r="F126" s="27"/>
      <c r="G126" s="29"/>
      <c r="H126" s="444"/>
      <c r="I126" s="442"/>
      <c r="J126" s="442"/>
      <c r="K126" s="443"/>
      <c r="L126" s="1">
        <f t="shared" si="9"/>
        <v>7</v>
      </c>
      <c r="M126" s="1" t="str">
        <f t="shared" si="11"/>
        <v>Yes</v>
      </c>
      <c r="N126" s="1" t="str">
        <f t="shared" si="10"/>
        <v/>
      </c>
    </row>
    <row r="127" spans="1:14" ht="15" customHeight="1" x14ac:dyDescent="0.2">
      <c r="A127" s="444"/>
      <c r="B127" s="442"/>
      <c r="C127" s="442"/>
      <c r="D127" s="443"/>
      <c r="E127" s="27"/>
      <c r="F127" s="27"/>
      <c r="G127" s="29"/>
      <c r="H127" s="444"/>
      <c r="I127" s="442"/>
      <c r="J127" s="442"/>
      <c r="K127" s="443"/>
      <c r="L127" s="1">
        <f t="shared" si="9"/>
        <v>7</v>
      </c>
      <c r="M127" s="1" t="str">
        <f t="shared" si="11"/>
        <v>Yes</v>
      </c>
      <c r="N127" s="1" t="str">
        <f t="shared" si="10"/>
        <v/>
      </c>
    </row>
    <row r="128" spans="1:14" ht="15" customHeight="1" x14ac:dyDescent="0.2">
      <c r="A128" s="444"/>
      <c r="B128" s="442"/>
      <c r="C128" s="442"/>
      <c r="D128" s="443"/>
      <c r="E128" s="27"/>
      <c r="F128" s="27"/>
      <c r="G128" s="29"/>
      <c r="H128" s="444"/>
      <c r="I128" s="442"/>
      <c r="J128" s="442"/>
      <c r="K128" s="443"/>
      <c r="L128" s="1">
        <f t="shared" si="9"/>
        <v>7</v>
      </c>
      <c r="M128" s="1" t="str">
        <f t="shared" si="11"/>
        <v>Yes</v>
      </c>
      <c r="N128" s="1" t="str">
        <f t="shared" si="10"/>
        <v/>
      </c>
    </row>
    <row r="129" spans="1:14" ht="15" customHeight="1" x14ac:dyDescent="0.2">
      <c r="A129" s="444"/>
      <c r="B129" s="442"/>
      <c r="C129" s="442"/>
      <c r="D129" s="443"/>
      <c r="E129" s="27"/>
      <c r="F129" s="27"/>
      <c r="G129" s="29"/>
      <c r="H129" s="444"/>
      <c r="I129" s="442"/>
      <c r="J129" s="442"/>
      <c r="K129" s="443"/>
      <c r="L129" s="1">
        <f t="shared" si="9"/>
        <v>7</v>
      </c>
      <c r="M129" s="1" t="str">
        <f t="shared" si="11"/>
        <v>Yes</v>
      </c>
      <c r="N129" s="1" t="str">
        <f t="shared" si="10"/>
        <v/>
      </c>
    </row>
    <row r="130" spans="1:14" ht="15" customHeight="1" x14ac:dyDescent="0.2">
      <c r="A130" s="444"/>
      <c r="B130" s="442"/>
      <c r="C130" s="442"/>
      <c r="D130" s="443"/>
      <c r="E130" s="27"/>
      <c r="F130" s="27"/>
      <c r="G130" s="29"/>
      <c r="H130" s="444"/>
      <c r="I130" s="442"/>
      <c r="J130" s="442"/>
      <c r="K130" s="443"/>
      <c r="L130" s="1">
        <f t="shared" si="9"/>
        <v>7</v>
      </c>
      <c r="M130" s="1" t="str">
        <f t="shared" si="11"/>
        <v>Yes</v>
      </c>
      <c r="N130" s="1" t="str">
        <f t="shared" si="10"/>
        <v/>
      </c>
    </row>
    <row r="131" spans="1:14" ht="15" customHeight="1" x14ac:dyDescent="0.2">
      <c r="A131" s="444"/>
      <c r="B131" s="442"/>
      <c r="C131" s="442"/>
      <c r="D131" s="443"/>
      <c r="E131" s="27"/>
      <c r="F131" s="27"/>
      <c r="G131" s="29"/>
      <c r="H131" s="444"/>
      <c r="I131" s="442"/>
      <c r="J131" s="442"/>
      <c r="K131" s="443"/>
      <c r="L131" s="1">
        <f t="shared" si="9"/>
        <v>7</v>
      </c>
      <c r="M131" s="1" t="str">
        <f t="shared" si="11"/>
        <v>Yes</v>
      </c>
      <c r="N131" s="1" t="str">
        <f t="shared" si="10"/>
        <v/>
      </c>
    </row>
    <row r="132" spans="1:14" ht="15" customHeight="1" x14ac:dyDescent="0.2">
      <c r="A132" s="444"/>
      <c r="B132" s="442"/>
      <c r="C132" s="442"/>
      <c r="D132" s="443"/>
      <c r="E132" s="27"/>
      <c r="F132" s="27"/>
      <c r="G132" s="29"/>
      <c r="H132" s="444"/>
      <c r="I132" s="442"/>
      <c r="J132" s="442"/>
      <c r="K132" s="443"/>
      <c r="L132" s="1">
        <f t="shared" si="9"/>
        <v>7</v>
      </c>
      <c r="M132" s="1" t="str">
        <f t="shared" si="11"/>
        <v>Yes</v>
      </c>
      <c r="N132" s="1" t="str">
        <f t="shared" si="10"/>
        <v/>
      </c>
    </row>
    <row r="133" spans="1:14" ht="15" customHeight="1" x14ac:dyDescent="0.2">
      <c r="A133" s="444"/>
      <c r="B133" s="442"/>
      <c r="C133" s="442"/>
      <c r="D133" s="443"/>
      <c r="E133" s="27"/>
      <c r="F133" s="27"/>
      <c r="G133" s="29"/>
      <c r="H133" s="444"/>
      <c r="I133" s="442"/>
      <c r="J133" s="442"/>
      <c r="K133" s="443"/>
      <c r="L133" s="1">
        <f t="shared" si="9"/>
        <v>7</v>
      </c>
      <c r="M133" s="1" t="str">
        <f t="shared" si="11"/>
        <v>Yes</v>
      </c>
      <c r="N133" s="1" t="str">
        <f t="shared" si="10"/>
        <v/>
      </c>
    </row>
    <row r="134" spans="1:14" ht="15" customHeight="1" x14ac:dyDescent="0.2">
      <c r="A134" s="444"/>
      <c r="B134" s="442"/>
      <c r="C134" s="442"/>
      <c r="D134" s="443"/>
      <c r="E134" s="27"/>
      <c r="F134" s="27"/>
      <c r="G134" s="29"/>
      <c r="H134" s="444"/>
      <c r="I134" s="442"/>
      <c r="J134" s="442"/>
      <c r="K134" s="443"/>
      <c r="L134" s="1">
        <f t="shared" si="9"/>
        <v>7</v>
      </c>
      <c r="M134" s="1" t="str">
        <f t="shared" si="11"/>
        <v>Yes</v>
      </c>
      <c r="N134" s="1" t="str">
        <f t="shared" si="10"/>
        <v/>
      </c>
    </row>
    <row r="135" spans="1:14" ht="15" customHeight="1" x14ac:dyDescent="0.2">
      <c r="A135" s="444"/>
      <c r="B135" s="442"/>
      <c r="C135" s="442"/>
      <c r="D135" s="443"/>
      <c r="E135" s="27"/>
      <c r="F135" s="27"/>
      <c r="G135" s="29"/>
      <c r="H135" s="444"/>
      <c r="I135" s="442"/>
      <c r="J135" s="442"/>
      <c r="K135" s="443"/>
      <c r="L135" s="1">
        <f t="shared" si="9"/>
        <v>7</v>
      </c>
      <c r="M135" s="1" t="str">
        <f t="shared" si="11"/>
        <v>Yes</v>
      </c>
      <c r="N135" s="1" t="str">
        <f t="shared" si="10"/>
        <v/>
      </c>
    </row>
    <row r="136" spans="1:14" ht="15" customHeight="1" x14ac:dyDescent="0.2">
      <c r="A136" s="444"/>
      <c r="B136" s="442"/>
      <c r="C136" s="442"/>
      <c r="D136" s="443"/>
      <c r="E136" s="27"/>
      <c r="F136" s="27"/>
      <c r="G136" s="29"/>
      <c r="H136" s="444"/>
      <c r="I136" s="442"/>
      <c r="J136" s="442"/>
      <c r="K136" s="443"/>
      <c r="L136" s="1">
        <f t="shared" si="9"/>
        <v>7</v>
      </c>
      <c r="M136" s="1" t="str">
        <f t="shared" si="11"/>
        <v>Yes</v>
      </c>
      <c r="N136" s="1" t="str">
        <f t="shared" si="10"/>
        <v/>
      </c>
    </row>
    <row r="137" spans="1:14" ht="15" customHeight="1" x14ac:dyDescent="0.2">
      <c r="A137" s="444"/>
      <c r="B137" s="442"/>
      <c r="C137" s="442"/>
      <c r="D137" s="443"/>
      <c r="E137" s="27"/>
      <c r="F137" s="27"/>
      <c r="G137" s="29"/>
      <c r="H137" s="444"/>
      <c r="I137" s="442"/>
      <c r="J137" s="442"/>
      <c r="K137" s="443"/>
      <c r="L137" s="1">
        <f t="shared" si="9"/>
        <v>7</v>
      </c>
      <c r="M137" s="1" t="str">
        <f t="shared" si="11"/>
        <v>Yes</v>
      </c>
      <c r="N137" s="1" t="str">
        <f t="shared" si="10"/>
        <v/>
      </c>
    </row>
    <row r="138" spans="1:14" ht="15" customHeight="1" x14ac:dyDescent="0.2">
      <c r="A138" s="444"/>
      <c r="B138" s="442"/>
      <c r="C138" s="442"/>
      <c r="D138" s="443"/>
      <c r="E138" s="27"/>
      <c r="F138" s="27"/>
      <c r="G138" s="29"/>
      <c r="H138" s="444"/>
      <c r="I138" s="442"/>
      <c r="J138" s="442"/>
      <c r="K138" s="443"/>
      <c r="L138" s="1">
        <f t="shared" si="9"/>
        <v>7</v>
      </c>
      <c r="M138" s="1" t="str">
        <f t="shared" si="11"/>
        <v>Yes</v>
      </c>
      <c r="N138" s="1" t="str">
        <f t="shared" si="10"/>
        <v/>
      </c>
    </row>
    <row r="139" spans="1:14" ht="15" customHeight="1" x14ac:dyDescent="0.2">
      <c r="A139" s="444"/>
      <c r="B139" s="442"/>
      <c r="C139" s="442"/>
      <c r="D139" s="443"/>
      <c r="E139" s="27"/>
      <c r="F139" s="27"/>
      <c r="G139" s="29"/>
      <c r="H139" s="444"/>
      <c r="I139" s="442"/>
      <c r="J139" s="442"/>
      <c r="K139" s="443"/>
      <c r="L139" s="1">
        <f t="shared" si="9"/>
        <v>7</v>
      </c>
      <c r="M139" s="1" t="str">
        <f t="shared" si="11"/>
        <v>Yes</v>
      </c>
      <c r="N139" s="1" t="str">
        <f t="shared" si="10"/>
        <v/>
      </c>
    </row>
    <row r="140" spans="1:14" ht="15" customHeight="1" x14ac:dyDescent="0.2">
      <c r="A140" s="444"/>
      <c r="B140" s="442"/>
      <c r="C140" s="442"/>
      <c r="D140" s="443"/>
      <c r="E140" s="27"/>
      <c r="F140" s="27"/>
      <c r="G140" s="29"/>
      <c r="H140" s="444"/>
      <c r="I140" s="442"/>
      <c r="J140" s="442"/>
      <c r="K140" s="443"/>
      <c r="L140" s="1">
        <f t="shared" si="9"/>
        <v>7</v>
      </c>
      <c r="M140" s="1" t="str">
        <f t="shared" si="11"/>
        <v>Yes</v>
      </c>
      <c r="N140" s="1" t="str">
        <f t="shared" si="10"/>
        <v/>
      </c>
    </row>
    <row r="141" spans="1:14" ht="15" customHeight="1" x14ac:dyDescent="0.2">
      <c r="A141" s="444"/>
      <c r="B141" s="442"/>
      <c r="C141" s="442"/>
      <c r="D141" s="443"/>
      <c r="E141" s="27"/>
      <c r="F141" s="27"/>
      <c r="G141" s="29"/>
      <c r="H141" s="444"/>
      <c r="I141" s="442"/>
      <c r="J141" s="442"/>
      <c r="K141" s="443"/>
      <c r="L141" s="1">
        <f t="shared" si="9"/>
        <v>7</v>
      </c>
      <c r="M141" s="1" t="str">
        <f t="shared" si="11"/>
        <v>Yes</v>
      </c>
      <c r="N141" s="1" t="str">
        <f t="shared" si="10"/>
        <v/>
      </c>
    </row>
    <row r="142" spans="1:14" ht="15" customHeight="1" x14ac:dyDescent="0.2">
      <c r="A142" s="444"/>
      <c r="B142" s="442"/>
      <c r="C142" s="442"/>
      <c r="D142" s="443"/>
      <c r="E142" s="27"/>
      <c r="F142" s="27"/>
      <c r="G142" s="29"/>
      <c r="H142" s="444"/>
      <c r="I142" s="442"/>
      <c r="J142" s="442"/>
      <c r="K142" s="443"/>
      <c r="L142" s="1">
        <f t="shared" si="9"/>
        <v>7</v>
      </c>
      <c r="M142" s="1" t="str">
        <f t="shared" si="11"/>
        <v>Yes</v>
      </c>
      <c r="N142" s="1" t="str">
        <f t="shared" si="10"/>
        <v/>
      </c>
    </row>
    <row r="143" spans="1:14" ht="15" customHeight="1" x14ac:dyDescent="0.2">
      <c r="A143" s="444"/>
      <c r="B143" s="442"/>
      <c r="C143" s="442"/>
      <c r="D143" s="443"/>
      <c r="E143" s="27"/>
      <c r="F143" s="27"/>
      <c r="G143" s="29"/>
      <c r="H143" s="444"/>
      <c r="I143" s="442"/>
      <c r="J143" s="442"/>
      <c r="K143" s="443"/>
      <c r="L143" s="1">
        <f t="shared" si="9"/>
        <v>7</v>
      </c>
      <c r="M143" s="1" t="str">
        <f t="shared" si="11"/>
        <v>Yes</v>
      </c>
      <c r="N143" s="1" t="str">
        <f t="shared" si="10"/>
        <v/>
      </c>
    </row>
    <row r="144" spans="1:14" ht="15" customHeight="1" x14ac:dyDescent="0.2">
      <c r="A144" s="550" t="s">
        <v>98</v>
      </c>
      <c r="B144" s="480"/>
      <c r="C144" s="480"/>
      <c r="D144" s="480"/>
      <c r="E144" s="480"/>
      <c r="F144" s="481"/>
      <c r="G144" s="446">
        <f>SUM(G119:G143)</f>
        <v>2062.5</v>
      </c>
      <c r="H144" s="447"/>
      <c r="I144" s="447"/>
      <c r="J144" s="447"/>
      <c r="K144" s="551"/>
      <c r="M144" s="1">
        <f>COUNTIF(M119:M143,"Yes")</f>
        <v>25</v>
      </c>
    </row>
    <row r="145" spans="1:14" ht="15" customHeight="1" x14ac:dyDescent="0.2">
      <c r="A145" s="552"/>
      <c r="B145" s="452"/>
      <c r="C145" s="452"/>
      <c r="D145" s="452"/>
      <c r="E145" s="452"/>
      <c r="F145" s="452"/>
      <c r="G145" s="452"/>
      <c r="H145" s="452"/>
      <c r="I145" s="452"/>
      <c r="J145" s="452"/>
      <c r="K145" s="553"/>
    </row>
    <row r="146" spans="1:14" ht="34.5" customHeight="1" x14ac:dyDescent="0.2">
      <c r="A146" s="554" t="s">
        <v>504</v>
      </c>
      <c r="B146" s="455"/>
      <c r="C146" s="455"/>
      <c r="D146" s="455"/>
      <c r="E146" s="455"/>
      <c r="F146" s="455"/>
      <c r="G146" s="455"/>
      <c r="H146" s="455"/>
      <c r="I146" s="455"/>
      <c r="J146" s="455"/>
      <c r="K146" s="555"/>
    </row>
    <row r="147" spans="1:14" ht="18" customHeight="1" x14ac:dyDescent="0.2">
      <c r="A147" s="554" t="s">
        <v>506</v>
      </c>
      <c r="B147" s="455"/>
      <c r="C147" s="455"/>
      <c r="D147" s="455"/>
      <c r="E147" s="455"/>
      <c r="F147" s="455"/>
      <c r="G147" s="455"/>
      <c r="H147" s="455"/>
      <c r="I147" s="455"/>
      <c r="J147" s="455"/>
      <c r="K147" s="555"/>
    </row>
    <row r="148" spans="1:14" ht="15" customHeight="1" x14ac:dyDescent="0.2">
      <c r="A148" s="470" t="s">
        <v>49</v>
      </c>
      <c r="B148" s="461"/>
      <c r="C148" s="461"/>
      <c r="D148" s="462"/>
      <c r="E148" s="457" t="s">
        <v>142</v>
      </c>
      <c r="F148" s="457" t="s">
        <v>141</v>
      </c>
      <c r="G148" s="469" t="s">
        <v>104</v>
      </c>
      <c r="H148" s="470" t="s">
        <v>53</v>
      </c>
      <c r="I148" s="461"/>
      <c r="J148" s="461"/>
      <c r="K148" s="462"/>
    </row>
    <row r="149" spans="1:14" ht="15" customHeight="1" x14ac:dyDescent="0.2">
      <c r="A149" s="483"/>
      <c r="B149" s="464"/>
      <c r="C149" s="464"/>
      <c r="D149" s="465"/>
      <c r="E149" s="458"/>
      <c r="F149" s="458"/>
      <c r="G149" s="458"/>
      <c r="H149" s="483"/>
      <c r="I149" s="464"/>
      <c r="J149" s="464"/>
      <c r="K149" s="465"/>
    </row>
    <row r="150" spans="1:14" ht="15" customHeight="1" x14ac:dyDescent="0.2">
      <c r="A150" s="483"/>
      <c r="B150" s="464"/>
      <c r="C150" s="464"/>
      <c r="D150" s="465"/>
      <c r="E150" s="458"/>
      <c r="F150" s="458"/>
      <c r="G150" s="458"/>
      <c r="H150" s="483"/>
      <c r="I150" s="464"/>
      <c r="J150" s="464"/>
      <c r="K150" s="465"/>
    </row>
    <row r="151" spans="1:14" ht="15" customHeight="1" x14ac:dyDescent="0.2">
      <c r="A151" s="483"/>
      <c r="B151" s="464"/>
      <c r="C151" s="464"/>
      <c r="D151" s="465"/>
      <c r="E151" s="458"/>
      <c r="F151" s="458"/>
      <c r="G151" s="458"/>
      <c r="H151" s="483"/>
      <c r="I151" s="464"/>
      <c r="J151" s="464"/>
      <c r="K151" s="465"/>
    </row>
    <row r="152" spans="1:14" ht="15" customHeight="1" x14ac:dyDescent="0.2">
      <c r="A152" s="483"/>
      <c r="B152" s="464"/>
      <c r="C152" s="464"/>
      <c r="D152" s="465"/>
      <c r="E152" s="458"/>
      <c r="F152" s="458"/>
      <c r="G152" s="458"/>
      <c r="H152" s="483"/>
      <c r="I152" s="464"/>
      <c r="J152" s="464"/>
      <c r="K152" s="465"/>
    </row>
    <row r="153" spans="1:14" ht="14.25" customHeight="1" x14ac:dyDescent="0.2">
      <c r="A153" s="485"/>
      <c r="B153" s="467"/>
      <c r="C153" s="467"/>
      <c r="D153" s="468"/>
      <c r="E153" s="459"/>
      <c r="F153" s="459"/>
      <c r="G153" s="459"/>
      <c r="H153" s="485"/>
      <c r="I153" s="467"/>
      <c r="J153" s="467"/>
      <c r="K153" s="468"/>
    </row>
    <row r="154" spans="1:14" ht="15" customHeight="1" x14ac:dyDescent="0.2">
      <c r="A154" s="444"/>
      <c r="B154" s="442"/>
      <c r="C154" s="442"/>
      <c r="D154" s="443"/>
      <c r="E154" s="27"/>
      <c r="F154" s="27"/>
      <c r="G154" s="29"/>
      <c r="H154" s="444"/>
      <c r="I154" s="442"/>
      <c r="J154" s="442"/>
      <c r="K154" s="443"/>
      <c r="L154" s="1">
        <f t="shared" ref="L154:L178" si="12">COUNTBLANK(E154:K154)</f>
        <v>7</v>
      </c>
      <c r="M154" s="1" t="str">
        <f>IF(AND(A154&lt;&gt;"",L154&gt;3),"No","Yes")</f>
        <v>Yes</v>
      </c>
      <c r="N154" s="1" t="str">
        <f t="shared" ref="N154:N178" si="13">CONCATENATE(E154,F154)</f>
        <v/>
      </c>
    </row>
    <row r="155" spans="1:14" ht="15" customHeight="1" x14ac:dyDescent="0.2">
      <c r="A155" s="444"/>
      <c r="B155" s="442"/>
      <c r="C155" s="442"/>
      <c r="D155" s="443"/>
      <c r="E155" s="27"/>
      <c r="F155" s="27"/>
      <c r="G155" s="29"/>
      <c r="H155" s="444"/>
      <c r="I155" s="442"/>
      <c r="J155" s="442"/>
      <c r="K155" s="443"/>
      <c r="L155" s="1">
        <f t="shared" si="12"/>
        <v>7</v>
      </c>
      <c r="M155" s="1" t="str">
        <f t="shared" ref="M155:M178" si="14">IF(AND(A155&lt;&gt;"",L155&gt;3),"No","Yes")</f>
        <v>Yes</v>
      </c>
      <c r="N155" s="1" t="str">
        <f t="shared" si="13"/>
        <v/>
      </c>
    </row>
    <row r="156" spans="1:14" ht="15" customHeight="1" x14ac:dyDescent="0.2">
      <c r="A156" s="444"/>
      <c r="B156" s="442"/>
      <c r="C156" s="442"/>
      <c r="D156" s="443"/>
      <c r="E156" s="27"/>
      <c r="F156" s="27"/>
      <c r="G156" s="29"/>
      <c r="H156" s="444"/>
      <c r="I156" s="442"/>
      <c r="J156" s="442"/>
      <c r="K156" s="443"/>
      <c r="L156" s="1">
        <f t="shared" si="12"/>
        <v>7</v>
      </c>
      <c r="M156" s="1" t="str">
        <f t="shared" si="14"/>
        <v>Yes</v>
      </c>
      <c r="N156" s="1" t="str">
        <f t="shared" si="13"/>
        <v/>
      </c>
    </row>
    <row r="157" spans="1:14" ht="15" customHeight="1" x14ac:dyDescent="0.2">
      <c r="A157" s="444"/>
      <c r="B157" s="442"/>
      <c r="C157" s="442"/>
      <c r="D157" s="443"/>
      <c r="E157" s="27"/>
      <c r="F157" s="27"/>
      <c r="G157" s="29"/>
      <c r="H157" s="444"/>
      <c r="I157" s="442"/>
      <c r="J157" s="442"/>
      <c r="K157" s="443"/>
      <c r="L157" s="1">
        <f t="shared" si="12"/>
        <v>7</v>
      </c>
      <c r="M157" s="1" t="str">
        <f t="shared" si="14"/>
        <v>Yes</v>
      </c>
      <c r="N157" s="1" t="str">
        <f t="shared" si="13"/>
        <v/>
      </c>
    </row>
    <row r="158" spans="1:14" ht="15" customHeight="1" x14ac:dyDescent="0.2">
      <c r="A158" s="444"/>
      <c r="B158" s="442"/>
      <c r="C158" s="442"/>
      <c r="D158" s="443"/>
      <c r="E158" s="27"/>
      <c r="F158" s="27"/>
      <c r="G158" s="29"/>
      <c r="H158" s="444"/>
      <c r="I158" s="442"/>
      <c r="J158" s="442"/>
      <c r="K158" s="443"/>
      <c r="L158" s="1">
        <f t="shared" si="12"/>
        <v>7</v>
      </c>
      <c r="M158" s="1" t="str">
        <f t="shared" si="14"/>
        <v>Yes</v>
      </c>
      <c r="N158" s="1" t="str">
        <f t="shared" si="13"/>
        <v/>
      </c>
    </row>
    <row r="159" spans="1:14" ht="15" customHeight="1" x14ac:dyDescent="0.2">
      <c r="A159" s="444"/>
      <c r="B159" s="442"/>
      <c r="C159" s="442"/>
      <c r="D159" s="443"/>
      <c r="E159" s="27"/>
      <c r="F159" s="27"/>
      <c r="G159" s="29"/>
      <c r="H159" s="444"/>
      <c r="I159" s="442"/>
      <c r="J159" s="442"/>
      <c r="K159" s="443"/>
      <c r="L159" s="1">
        <f t="shared" si="12"/>
        <v>7</v>
      </c>
      <c r="M159" s="1" t="str">
        <f t="shared" si="14"/>
        <v>Yes</v>
      </c>
      <c r="N159" s="1" t="str">
        <f t="shared" si="13"/>
        <v/>
      </c>
    </row>
    <row r="160" spans="1:14" ht="15" customHeight="1" x14ac:dyDescent="0.2">
      <c r="A160" s="444"/>
      <c r="B160" s="442"/>
      <c r="C160" s="442"/>
      <c r="D160" s="443"/>
      <c r="E160" s="27"/>
      <c r="F160" s="27"/>
      <c r="G160" s="29"/>
      <c r="H160" s="444"/>
      <c r="I160" s="442"/>
      <c r="J160" s="442"/>
      <c r="K160" s="443"/>
      <c r="L160" s="1">
        <f t="shared" si="12"/>
        <v>7</v>
      </c>
      <c r="M160" s="1" t="str">
        <f t="shared" si="14"/>
        <v>Yes</v>
      </c>
      <c r="N160" s="1" t="str">
        <f t="shared" si="13"/>
        <v/>
      </c>
    </row>
    <row r="161" spans="1:14" ht="15" customHeight="1" x14ac:dyDescent="0.2">
      <c r="A161" s="444"/>
      <c r="B161" s="442"/>
      <c r="C161" s="442"/>
      <c r="D161" s="443"/>
      <c r="E161" s="27"/>
      <c r="F161" s="27"/>
      <c r="G161" s="29"/>
      <c r="H161" s="444"/>
      <c r="I161" s="442"/>
      <c r="J161" s="442"/>
      <c r="K161" s="443"/>
      <c r="L161" s="1">
        <f t="shared" si="12"/>
        <v>7</v>
      </c>
      <c r="M161" s="1" t="str">
        <f t="shared" si="14"/>
        <v>Yes</v>
      </c>
      <c r="N161" s="1" t="str">
        <f t="shared" si="13"/>
        <v/>
      </c>
    </row>
    <row r="162" spans="1:14" ht="15" customHeight="1" x14ac:dyDescent="0.2">
      <c r="A162" s="444"/>
      <c r="B162" s="442"/>
      <c r="C162" s="442"/>
      <c r="D162" s="443"/>
      <c r="E162" s="27"/>
      <c r="F162" s="27"/>
      <c r="G162" s="29"/>
      <c r="H162" s="444"/>
      <c r="I162" s="442"/>
      <c r="J162" s="442"/>
      <c r="K162" s="443"/>
      <c r="L162" s="1">
        <f t="shared" si="12"/>
        <v>7</v>
      </c>
      <c r="M162" s="1" t="str">
        <f t="shared" si="14"/>
        <v>Yes</v>
      </c>
      <c r="N162" s="1" t="str">
        <f t="shared" si="13"/>
        <v/>
      </c>
    </row>
    <row r="163" spans="1:14" ht="15" customHeight="1" x14ac:dyDescent="0.2">
      <c r="A163" s="444"/>
      <c r="B163" s="442"/>
      <c r="C163" s="442"/>
      <c r="D163" s="443"/>
      <c r="E163" s="27"/>
      <c r="F163" s="27"/>
      <c r="G163" s="29"/>
      <c r="H163" s="444"/>
      <c r="I163" s="442"/>
      <c r="J163" s="442"/>
      <c r="K163" s="443"/>
      <c r="L163" s="1">
        <f t="shared" si="12"/>
        <v>7</v>
      </c>
      <c r="M163" s="1" t="str">
        <f t="shared" si="14"/>
        <v>Yes</v>
      </c>
      <c r="N163" s="1" t="str">
        <f t="shared" si="13"/>
        <v/>
      </c>
    </row>
    <row r="164" spans="1:14" ht="15" customHeight="1" x14ac:dyDescent="0.2">
      <c r="A164" s="444"/>
      <c r="B164" s="442"/>
      <c r="C164" s="442"/>
      <c r="D164" s="443"/>
      <c r="E164" s="27"/>
      <c r="F164" s="27"/>
      <c r="G164" s="29"/>
      <c r="H164" s="444"/>
      <c r="I164" s="442"/>
      <c r="J164" s="442"/>
      <c r="K164" s="443"/>
      <c r="L164" s="1">
        <f t="shared" si="12"/>
        <v>7</v>
      </c>
      <c r="M164" s="1" t="str">
        <f t="shared" si="14"/>
        <v>Yes</v>
      </c>
      <c r="N164" s="1" t="str">
        <f t="shared" si="13"/>
        <v/>
      </c>
    </row>
    <row r="165" spans="1:14" ht="15" customHeight="1" x14ac:dyDescent="0.2">
      <c r="A165" s="444"/>
      <c r="B165" s="442"/>
      <c r="C165" s="442"/>
      <c r="D165" s="443"/>
      <c r="E165" s="27"/>
      <c r="F165" s="27"/>
      <c r="G165" s="29"/>
      <c r="H165" s="444"/>
      <c r="I165" s="442"/>
      <c r="J165" s="442"/>
      <c r="K165" s="443"/>
      <c r="L165" s="1">
        <f t="shared" si="12"/>
        <v>7</v>
      </c>
      <c r="M165" s="1" t="str">
        <f t="shared" si="14"/>
        <v>Yes</v>
      </c>
      <c r="N165" s="1" t="str">
        <f t="shared" si="13"/>
        <v/>
      </c>
    </row>
    <row r="166" spans="1:14" ht="15" customHeight="1" x14ac:dyDescent="0.2">
      <c r="A166" s="444"/>
      <c r="B166" s="442"/>
      <c r="C166" s="442"/>
      <c r="D166" s="443"/>
      <c r="E166" s="27"/>
      <c r="F166" s="27"/>
      <c r="G166" s="29"/>
      <c r="H166" s="444"/>
      <c r="I166" s="442"/>
      <c r="J166" s="442"/>
      <c r="K166" s="443"/>
      <c r="L166" s="1">
        <f t="shared" si="12"/>
        <v>7</v>
      </c>
      <c r="M166" s="1" t="str">
        <f t="shared" si="14"/>
        <v>Yes</v>
      </c>
      <c r="N166" s="1" t="str">
        <f t="shared" si="13"/>
        <v/>
      </c>
    </row>
    <row r="167" spans="1:14" ht="15" customHeight="1" x14ac:dyDescent="0.2">
      <c r="A167" s="444"/>
      <c r="B167" s="442"/>
      <c r="C167" s="442"/>
      <c r="D167" s="443"/>
      <c r="E167" s="27"/>
      <c r="F167" s="27"/>
      <c r="G167" s="29"/>
      <c r="H167" s="444"/>
      <c r="I167" s="442"/>
      <c r="J167" s="442"/>
      <c r="K167" s="443"/>
      <c r="L167" s="1">
        <f t="shared" si="12"/>
        <v>7</v>
      </c>
      <c r="M167" s="1" t="str">
        <f t="shared" si="14"/>
        <v>Yes</v>
      </c>
      <c r="N167" s="1" t="str">
        <f t="shared" si="13"/>
        <v/>
      </c>
    </row>
    <row r="168" spans="1:14" ht="15" customHeight="1" x14ac:dyDescent="0.2">
      <c r="A168" s="444"/>
      <c r="B168" s="442"/>
      <c r="C168" s="442"/>
      <c r="D168" s="443"/>
      <c r="E168" s="27"/>
      <c r="F168" s="27"/>
      <c r="G168" s="29"/>
      <c r="H168" s="444"/>
      <c r="I168" s="442"/>
      <c r="J168" s="442"/>
      <c r="K168" s="443"/>
      <c r="L168" s="1">
        <f t="shared" si="12"/>
        <v>7</v>
      </c>
      <c r="M168" s="1" t="str">
        <f t="shared" si="14"/>
        <v>Yes</v>
      </c>
      <c r="N168" s="1" t="str">
        <f t="shared" si="13"/>
        <v/>
      </c>
    </row>
    <row r="169" spans="1:14" ht="15" customHeight="1" x14ac:dyDescent="0.2">
      <c r="A169" s="444"/>
      <c r="B169" s="442"/>
      <c r="C169" s="442"/>
      <c r="D169" s="443"/>
      <c r="E169" s="27"/>
      <c r="F169" s="27"/>
      <c r="G169" s="29"/>
      <c r="H169" s="444"/>
      <c r="I169" s="442"/>
      <c r="J169" s="442"/>
      <c r="K169" s="443"/>
      <c r="L169" s="1">
        <f t="shared" si="12"/>
        <v>7</v>
      </c>
      <c r="M169" s="1" t="str">
        <f t="shared" si="14"/>
        <v>Yes</v>
      </c>
      <c r="N169" s="1" t="str">
        <f t="shared" si="13"/>
        <v/>
      </c>
    </row>
    <row r="170" spans="1:14" ht="15" customHeight="1" x14ac:dyDescent="0.2">
      <c r="A170" s="444"/>
      <c r="B170" s="442"/>
      <c r="C170" s="442"/>
      <c r="D170" s="443"/>
      <c r="E170" s="27"/>
      <c r="F170" s="27"/>
      <c r="G170" s="29"/>
      <c r="H170" s="444"/>
      <c r="I170" s="442"/>
      <c r="J170" s="442"/>
      <c r="K170" s="443"/>
      <c r="L170" s="1">
        <f t="shared" si="12"/>
        <v>7</v>
      </c>
      <c r="M170" s="1" t="str">
        <f t="shared" si="14"/>
        <v>Yes</v>
      </c>
      <c r="N170" s="1" t="str">
        <f t="shared" si="13"/>
        <v/>
      </c>
    </row>
    <row r="171" spans="1:14" ht="15" customHeight="1" x14ac:dyDescent="0.2">
      <c r="A171" s="444"/>
      <c r="B171" s="442"/>
      <c r="C171" s="442"/>
      <c r="D171" s="443"/>
      <c r="E171" s="27"/>
      <c r="F171" s="27"/>
      <c r="G171" s="29"/>
      <c r="H171" s="444"/>
      <c r="I171" s="442"/>
      <c r="J171" s="442"/>
      <c r="K171" s="443"/>
      <c r="L171" s="1">
        <f t="shared" si="12"/>
        <v>7</v>
      </c>
      <c r="M171" s="1" t="str">
        <f t="shared" si="14"/>
        <v>Yes</v>
      </c>
      <c r="N171" s="1" t="str">
        <f t="shared" si="13"/>
        <v/>
      </c>
    </row>
    <row r="172" spans="1:14" ht="15" customHeight="1" x14ac:dyDescent="0.2">
      <c r="A172" s="444"/>
      <c r="B172" s="442"/>
      <c r="C172" s="442"/>
      <c r="D172" s="443"/>
      <c r="E172" s="27"/>
      <c r="F172" s="27"/>
      <c r="G172" s="29"/>
      <c r="H172" s="444"/>
      <c r="I172" s="442"/>
      <c r="J172" s="442"/>
      <c r="K172" s="443"/>
      <c r="L172" s="1">
        <f t="shared" si="12"/>
        <v>7</v>
      </c>
      <c r="M172" s="1" t="str">
        <f t="shared" si="14"/>
        <v>Yes</v>
      </c>
      <c r="N172" s="1" t="str">
        <f t="shared" si="13"/>
        <v/>
      </c>
    </row>
    <row r="173" spans="1:14" ht="15" customHeight="1" x14ac:dyDescent="0.2">
      <c r="A173" s="444"/>
      <c r="B173" s="442"/>
      <c r="C173" s="442"/>
      <c r="D173" s="443"/>
      <c r="E173" s="27"/>
      <c r="F173" s="27"/>
      <c r="G173" s="29"/>
      <c r="H173" s="444"/>
      <c r="I173" s="442"/>
      <c r="J173" s="442"/>
      <c r="K173" s="443"/>
      <c r="L173" s="1">
        <f t="shared" si="12"/>
        <v>7</v>
      </c>
      <c r="M173" s="1" t="str">
        <f t="shared" si="14"/>
        <v>Yes</v>
      </c>
      <c r="N173" s="1" t="str">
        <f t="shared" si="13"/>
        <v/>
      </c>
    </row>
    <row r="174" spans="1:14" ht="15" customHeight="1" x14ac:dyDescent="0.2">
      <c r="A174" s="444"/>
      <c r="B174" s="442"/>
      <c r="C174" s="442"/>
      <c r="D174" s="443"/>
      <c r="E174" s="27"/>
      <c r="F174" s="27"/>
      <c r="G174" s="29"/>
      <c r="H174" s="444"/>
      <c r="I174" s="442"/>
      <c r="J174" s="442"/>
      <c r="K174" s="443"/>
      <c r="L174" s="1">
        <f t="shared" si="12"/>
        <v>7</v>
      </c>
      <c r="M174" s="1" t="str">
        <f t="shared" si="14"/>
        <v>Yes</v>
      </c>
      <c r="N174" s="1" t="str">
        <f t="shared" si="13"/>
        <v/>
      </c>
    </row>
    <row r="175" spans="1:14" ht="15" customHeight="1" x14ac:dyDescent="0.2">
      <c r="A175" s="444"/>
      <c r="B175" s="442"/>
      <c r="C175" s="442"/>
      <c r="D175" s="443"/>
      <c r="E175" s="27"/>
      <c r="F175" s="27"/>
      <c r="G175" s="29"/>
      <c r="H175" s="444"/>
      <c r="I175" s="442"/>
      <c r="J175" s="442"/>
      <c r="K175" s="443"/>
      <c r="L175" s="1">
        <f t="shared" si="12"/>
        <v>7</v>
      </c>
      <c r="M175" s="1" t="str">
        <f t="shared" si="14"/>
        <v>Yes</v>
      </c>
      <c r="N175" s="1" t="str">
        <f t="shared" si="13"/>
        <v/>
      </c>
    </row>
    <row r="176" spans="1:14" ht="15" customHeight="1" x14ac:dyDescent="0.2">
      <c r="A176" s="444"/>
      <c r="B176" s="442"/>
      <c r="C176" s="442"/>
      <c r="D176" s="443"/>
      <c r="E176" s="27"/>
      <c r="F176" s="27"/>
      <c r="G176" s="29"/>
      <c r="H176" s="444"/>
      <c r="I176" s="442"/>
      <c r="J176" s="442"/>
      <c r="K176" s="443"/>
      <c r="L176" s="1">
        <f t="shared" si="12"/>
        <v>7</v>
      </c>
      <c r="M176" s="1" t="str">
        <f t="shared" si="14"/>
        <v>Yes</v>
      </c>
      <c r="N176" s="1" t="str">
        <f t="shared" si="13"/>
        <v/>
      </c>
    </row>
    <row r="177" spans="1:14" ht="15" customHeight="1" x14ac:dyDescent="0.2">
      <c r="A177" s="444"/>
      <c r="B177" s="442"/>
      <c r="C177" s="442"/>
      <c r="D177" s="443"/>
      <c r="E177" s="27"/>
      <c r="F177" s="27"/>
      <c r="G177" s="29"/>
      <c r="H177" s="444"/>
      <c r="I177" s="442"/>
      <c r="J177" s="442"/>
      <c r="K177" s="443"/>
      <c r="L177" s="1">
        <f t="shared" si="12"/>
        <v>7</v>
      </c>
      <c r="M177" s="1" t="str">
        <f t="shared" si="14"/>
        <v>Yes</v>
      </c>
      <c r="N177" s="1" t="str">
        <f t="shared" si="13"/>
        <v/>
      </c>
    </row>
    <row r="178" spans="1:14" ht="15" customHeight="1" x14ac:dyDescent="0.2">
      <c r="A178" s="444"/>
      <c r="B178" s="442"/>
      <c r="C178" s="442"/>
      <c r="D178" s="443"/>
      <c r="E178" s="27"/>
      <c r="F178" s="27"/>
      <c r="G178" s="29"/>
      <c r="H178" s="444"/>
      <c r="I178" s="442"/>
      <c r="J178" s="442"/>
      <c r="K178" s="443"/>
      <c r="L178" s="1">
        <f t="shared" si="12"/>
        <v>7</v>
      </c>
      <c r="M178" s="1" t="str">
        <f t="shared" si="14"/>
        <v>Yes</v>
      </c>
      <c r="N178" s="1" t="str">
        <f t="shared" si="13"/>
        <v/>
      </c>
    </row>
    <row r="179" spans="1:14" ht="15" customHeight="1" x14ac:dyDescent="0.2">
      <c r="A179" s="550" t="s">
        <v>99</v>
      </c>
      <c r="B179" s="480"/>
      <c r="C179" s="480"/>
      <c r="D179" s="480"/>
      <c r="E179" s="480"/>
      <c r="F179" s="481"/>
      <c r="G179" s="446">
        <f>SUM(G154:G178)</f>
        <v>0</v>
      </c>
      <c r="H179" s="447"/>
      <c r="I179" s="447"/>
      <c r="J179" s="447"/>
      <c r="K179" s="551"/>
      <c r="M179" s="1">
        <f>COUNTIF(M154:M178,"Yes")</f>
        <v>25</v>
      </c>
    </row>
    <row r="180" spans="1:14" ht="15" customHeight="1" x14ac:dyDescent="0.2">
      <c r="A180" s="552"/>
      <c r="B180" s="452"/>
      <c r="C180" s="452"/>
      <c r="D180" s="452"/>
      <c r="E180" s="452"/>
      <c r="F180" s="452"/>
      <c r="G180" s="452"/>
      <c r="H180" s="452"/>
      <c r="I180" s="452"/>
      <c r="J180" s="452"/>
      <c r="K180" s="553"/>
    </row>
    <row r="181" spans="1:14" ht="18" customHeight="1" x14ac:dyDescent="0.2">
      <c r="A181" s="554" t="s">
        <v>47</v>
      </c>
      <c r="B181" s="455"/>
      <c r="C181" s="455"/>
      <c r="D181" s="455"/>
      <c r="E181" s="455"/>
      <c r="F181" s="455"/>
      <c r="G181" s="455"/>
      <c r="H181" s="455"/>
      <c r="I181" s="455"/>
      <c r="J181" s="455"/>
      <c r="K181" s="555"/>
    </row>
    <row r="182" spans="1:14" ht="18" customHeight="1" x14ac:dyDescent="0.2">
      <c r="A182" s="554" t="s">
        <v>506</v>
      </c>
      <c r="B182" s="455"/>
      <c r="C182" s="455"/>
      <c r="D182" s="455"/>
      <c r="E182" s="455"/>
      <c r="F182" s="455"/>
      <c r="G182" s="455"/>
      <c r="H182" s="455"/>
      <c r="I182" s="455"/>
      <c r="J182" s="455"/>
      <c r="K182" s="555"/>
    </row>
    <row r="183" spans="1:14" ht="15" customHeight="1" x14ac:dyDescent="0.2">
      <c r="A183" s="470" t="s">
        <v>49</v>
      </c>
      <c r="B183" s="461"/>
      <c r="C183" s="461"/>
      <c r="D183" s="462"/>
      <c r="E183" s="457" t="s">
        <v>142</v>
      </c>
      <c r="F183" s="457" t="s">
        <v>141</v>
      </c>
      <c r="G183" s="469" t="s">
        <v>104</v>
      </c>
      <c r="H183" s="470" t="s">
        <v>53</v>
      </c>
      <c r="I183" s="461"/>
      <c r="J183" s="461"/>
      <c r="K183" s="462"/>
    </row>
    <row r="184" spans="1:14" ht="15" customHeight="1" x14ac:dyDescent="0.2">
      <c r="A184" s="483"/>
      <c r="B184" s="464"/>
      <c r="C184" s="464"/>
      <c r="D184" s="465"/>
      <c r="E184" s="458"/>
      <c r="F184" s="458"/>
      <c r="G184" s="458"/>
      <c r="H184" s="483"/>
      <c r="I184" s="464"/>
      <c r="J184" s="464"/>
      <c r="K184" s="465"/>
    </row>
    <row r="185" spans="1:14" ht="15" customHeight="1" x14ac:dyDescent="0.2">
      <c r="A185" s="483"/>
      <c r="B185" s="464"/>
      <c r="C185" s="464"/>
      <c r="D185" s="465"/>
      <c r="E185" s="458"/>
      <c r="F185" s="458"/>
      <c r="G185" s="458"/>
      <c r="H185" s="483"/>
      <c r="I185" s="464"/>
      <c r="J185" s="464"/>
      <c r="K185" s="465"/>
    </row>
    <row r="186" spans="1:14" ht="15" customHeight="1" x14ac:dyDescent="0.2">
      <c r="A186" s="483"/>
      <c r="B186" s="464"/>
      <c r="C186" s="464"/>
      <c r="D186" s="465"/>
      <c r="E186" s="458"/>
      <c r="F186" s="458"/>
      <c r="G186" s="458"/>
      <c r="H186" s="483"/>
      <c r="I186" s="464"/>
      <c r="J186" s="464"/>
      <c r="K186" s="465"/>
    </row>
    <row r="187" spans="1:14" ht="15" customHeight="1" x14ac:dyDescent="0.2">
      <c r="A187" s="483"/>
      <c r="B187" s="464"/>
      <c r="C187" s="464"/>
      <c r="D187" s="465"/>
      <c r="E187" s="458"/>
      <c r="F187" s="458"/>
      <c r="G187" s="458"/>
      <c r="H187" s="483"/>
      <c r="I187" s="464"/>
      <c r="J187" s="464"/>
      <c r="K187" s="465"/>
    </row>
    <row r="188" spans="1:14" ht="14.25" customHeight="1" x14ac:dyDescent="0.2">
      <c r="A188" s="485"/>
      <c r="B188" s="467"/>
      <c r="C188" s="467"/>
      <c r="D188" s="468"/>
      <c r="E188" s="459"/>
      <c r="F188" s="459"/>
      <c r="G188" s="459"/>
      <c r="H188" s="485"/>
      <c r="I188" s="467"/>
      <c r="J188" s="467"/>
      <c r="K188" s="468"/>
    </row>
    <row r="189" spans="1:14" ht="15" customHeight="1" x14ac:dyDescent="0.2">
      <c r="A189" s="444" t="s">
        <v>586</v>
      </c>
      <c r="B189" s="442"/>
      <c r="C189" s="442"/>
      <c r="D189" s="443"/>
      <c r="E189" s="27" t="s">
        <v>51</v>
      </c>
      <c r="F189" s="27" t="s">
        <v>121</v>
      </c>
      <c r="G189" s="29">
        <v>13554.75</v>
      </c>
      <c r="H189" s="444" t="s">
        <v>587</v>
      </c>
      <c r="I189" s="442"/>
      <c r="J189" s="442"/>
      <c r="K189" s="443"/>
      <c r="L189" s="1">
        <f t="shared" ref="L189:L213" si="15">COUNTBLANK(E189:K189)</f>
        <v>3</v>
      </c>
      <c r="M189" s="1" t="str">
        <f>IF(AND(A189&lt;&gt;"",L189&gt;3),"No","Yes")</f>
        <v>Yes</v>
      </c>
      <c r="N189" s="1" t="str">
        <f t="shared" ref="N189:N213" si="16">CONCATENATE(E189,F189)</f>
        <v>Support ServicesRecruit./Retention</v>
      </c>
    </row>
    <row r="190" spans="1:14" ht="15" customHeight="1" x14ac:dyDescent="0.2">
      <c r="A190" s="444" t="s">
        <v>588</v>
      </c>
      <c r="B190" s="442"/>
      <c r="C190" s="442"/>
      <c r="D190" s="443"/>
      <c r="E190" s="27" t="s">
        <v>51</v>
      </c>
      <c r="F190" s="27" t="s">
        <v>127</v>
      </c>
      <c r="G190" s="29">
        <v>4500</v>
      </c>
      <c r="H190" s="444" t="s">
        <v>589</v>
      </c>
      <c r="I190" s="442"/>
      <c r="J190" s="442"/>
      <c r="K190" s="443"/>
      <c r="L190" s="1">
        <f t="shared" si="15"/>
        <v>3</v>
      </c>
      <c r="M190" s="1" t="str">
        <f t="shared" ref="M190:M213" si="17">IF(AND(A190&lt;&gt;"",L190&gt;3),"No","Yes")</f>
        <v>Yes</v>
      </c>
      <c r="N190" s="1" t="str">
        <f t="shared" si="16"/>
        <v>Support ServicesMentoring/Induction</v>
      </c>
    </row>
    <row r="191" spans="1:14" ht="15" customHeight="1" x14ac:dyDescent="0.2">
      <c r="A191" s="444" t="s">
        <v>593</v>
      </c>
      <c r="B191" s="442"/>
      <c r="C191" s="442"/>
      <c r="D191" s="443"/>
      <c r="E191" s="27" t="s">
        <v>51</v>
      </c>
      <c r="F191" s="27" t="s">
        <v>111</v>
      </c>
      <c r="G191" s="29">
        <v>5645</v>
      </c>
      <c r="H191" s="444" t="s">
        <v>590</v>
      </c>
      <c r="I191" s="442"/>
      <c r="J191" s="442"/>
      <c r="K191" s="443"/>
      <c r="L191" s="1">
        <f t="shared" si="15"/>
        <v>3</v>
      </c>
      <c r="M191" s="1" t="str">
        <f t="shared" si="17"/>
        <v>Yes</v>
      </c>
      <c r="N191" s="1" t="str">
        <f t="shared" si="16"/>
        <v>Support ServicesProf. Development</v>
      </c>
    </row>
    <row r="192" spans="1:14" ht="15" customHeight="1" x14ac:dyDescent="0.2">
      <c r="A192" s="444"/>
      <c r="B192" s="442"/>
      <c r="C192" s="442"/>
      <c r="D192" s="443"/>
      <c r="E192" s="27"/>
      <c r="F192" s="27"/>
      <c r="G192" s="29"/>
      <c r="H192" s="444"/>
      <c r="I192" s="442"/>
      <c r="J192" s="442"/>
      <c r="K192" s="443"/>
      <c r="L192" s="1">
        <f t="shared" si="15"/>
        <v>7</v>
      </c>
      <c r="M192" s="1" t="str">
        <f t="shared" si="17"/>
        <v>Yes</v>
      </c>
      <c r="N192" s="1" t="str">
        <f t="shared" si="16"/>
        <v/>
      </c>
    </row>
    <row r="193" spans="1:14" ht="15" customHeight="1" x14ac:dyDescent="0.2">
      <c r="A193" s="444"/>
      <c r="B193" s="442"/>
      <c r="C193" s="442"/>
      <c r="D193" s="443"/>
      <c r="E193" s="27"/>
      <c r="F193" s="27"/>
      <c r="G193" s="29"/>
      <c r="H193" s="444"/>
      <c r="I193" s="442"/>
      <c r="J193" s="442"/>
      <c r="K193" s="443"/>
      <c r="L193" s="1">
        <f t="shared" si="15"/>
        <v>7</v>
      </c>
      <c r="M193" s="1" t="str">
        <f t="shared" si="17"/>
        <v>Yes</v>
      </c>
      <c r="N193" s="1" t="str">
        <f t="shared" si="16"/>
        <v/>
      </c>
    </row>
    <row r="194" spans="1:14" ht="15" customHeight="1" x14ac:dyDescent="0.2">
      <c r="A194" s="444"/>
      <c r="B194" s="442"/>
      <c r="C194" s="442"/>
      <c r="D194" s="443"/>
      <c r="E194" s="27"/>
      <c r="F194" s="27"/>
      <c r="G194" s="29"/>
      <c r="H194" s="444"/>
      <c r="I194" s="442"/>
      <c r="J194" s="442"/>
      <c r="K194" s="443"/>
      <c r="L194" s="1">
        <f t="shared" si="15"/>
        <v>7</v>
      </c>
      <c r="M194" s="1" t="str">
        <f t="shared" si="17"/>
        <v>Yes</v>
      </c>
      <c r="N194" s="1" t="str">
        <f t="shared" si="16"/>
        <v/>
      </c>
    </row>
    <row r="195" spans="1:14" ht="15" customHeight="1" x14ac:dyDescent="0.2">
      <c r="A195" s="444"/>
      <c r="B195" s="442"/>
      <c r="C195" s="442"/>
      <c r="D195" s="443"/>
      <c r="E195" s="27"/>
      <c r="F195" s="27"/>
      <c r="G195" s="29"/>
      <c r="H195" s="444"/>
      <c r="I195" s="442"/>
      <c r="J195" s="442"/>
      <c r="K195" s="443"/>
      <c r="L195" s="1">
        <f t="shared" si="15"/>
        <v>7</v>
      </c>
      <c r="M195" s="1" t="str">
        <f t="shared" si="17"/>
        <v>Yes</v>
      </c>
      <c r="N195" s="1" t="str">
        <f t="shared" si="16"/>
        <v/>
      </c>
    </row>
    <row r="196" spans="1:14" ht="15" customHeight="1" x14ac:dyDescent="0.2">
      <c r="A196" s="444"/>
      <c r="B196" s="442"/>
      <c r="C196" s="442"/>
      <c r="D196" s="443"/>
      <c r="E196" s="27"/>
      <c r="F196" s="27"/>
      <c r="G196" s="29"/>
      <c r="H196" s="444"/>
      <c r="I196" s="442"/>
      <c r="J196" s="442"/>
      <c r="K196" s="443"/>
      <c r="L196" s="1">
        <f t="shared" si="15"/>
        <v>7</v>
      </c>
      <c r="M196" s="1" t="str">
        <f t="shared" si="17"/>
        <v>Yes</v>
      </c>
      <c r="N196" s="1" t="str">
        <f t="shared" si="16"/>
        <v/>
      </c>
    </row>
    <row r="197" spans="1:14" ht="15" customHeight="1" x14ac:dyDescent="0.2">
      <c r="A197" s="444"/>
      <c r="B197" s="442"/>
      <c r="C197" s="442"/>
      <c r="D197" s="443"/>
      <c r="E197" s="27"/>
      <c r="F197" s="27"/>
      <c r="G197" s="29"/>
      <c r="H197" s="444"/>
      <c r="I197" s="442"/>
      <c r="J197" s="442"/>
      <c r="K197" s="443"/>
      <c r="L197" s="1">
        <f t="shared" si="15"/>
        <v>7</v>
      </c>
      <c r="M197" s="1" t="str">
        <f t="shared" si="17"/>
        <v>Yes</v>
      </c>
      <c r="N197" s="1" t="str">
        <f t="shared" si="16"/>
        <v/>
      </c>
    </row>
    <row r="198" spans="1:14" ht="15" customHeight="1" x14ac:dyDescent="0.2">
      <c r="A198" s="444"/>
      <c r="B198" s="442"/>
      <c r="C198" s="442"/>
      <c r="D198" s="443"/>
      <c r="E198" s="27"/>
      <c r="F198" s="27"/>
      <c r="G198" s="29"/>
      <c r="H198" s="444"/>
      <c r="I198" s="442"/>
      <c r="J198" s="442"/>
      <c r="K198" s="443"/>
      <c r="L198" s="1">
        <f t="shared" si="15"/>
        <v>7</v>
      </c>
      <c r="M198" s="1" t="str">
        <f t="shared" si="17"/>
        <v>Yes</v>
      </c>
      <c r="N198" s="1" t="str">
        <f t="shared" si="16"/>
        <v/>
      </c>
    </row>
    <row r="199" spans="1:14" ht="15" customHeight="1" x14ac:dyDescent="0.2">
      <c r="A199" s="444"/>
      <c r="B199" s="442"/>
      <c r="C199" s="442"/>
      <c r="D199" s="443"/>
      <c r="E199" s="27"/>
      <c r="F199" s="27"/>
      <c r="G199" s="29"/>
      <c r="H199" s="444"/>
      <c r="I199" s="442"/>
      <c r="J199" s="442"/>
      <c r="K199" s="443"/>
      <c r="L199" s="1">
        <f t="shared" si="15"/>
        <v>7</v>
      </c>
      <c r="M199" s="1" t="str">
        <f t="shared" si="17"/>
        <v>Yes</v>
      </c>
      <c r="N199" s="1" t="str">
        <f t="shared" si="16"/>
        <v/>
      </c>
    </row>
    <row r="200" spans="1:14" ht="15" customHeight="1" x14ac:dyDescent="0.2">
      <c r="A200" s="444"/>
      <c r="B200" s="442"/>
      <c r="C200" s="442"/>
      <c r="D200" s="443"/>
      <c r="E200" s="27"/>
      <c r="F200" s="27"/>
      <c r="G200" s="29"/>
      <c r="H200" s="444"/>
      <c r="I200" s="442"/>
      <c r="J200" s="442"/>
      <c r="K200" s="443"/>
      <c r="L200" s="1">
        <f t="shared" si="15"/>
        <v>7</v>
      </c>
      <c r="M200" s="1" t="str">
        <f t="shared" si="17"/>
        <v>Yes</v>
      </c>
      <c r="N200" s="1" t="str">
        <f t="shared" si="16"/>
        <v/>
      </c>
    </row>
    <row r="201" spans="1:14" ht="15" customHeight="1" x14ac:dyDescent="0.2">
      <c r="A201" s="444"/>
      <c r="B201" s="442"/>
      <c r="C201" s="442"/>
      <c r="D201" s="443"/>
      <c r="E201" s="27"/>
      <c r="F201" s="27"/>
      <c r="G201" s="29"/>
      <c r="H201" s="444"/>
      <c r="I201" s="442"/>
      <c r="J201" s="442"/>
      <c r="K201" s="443"/>
      <c r="L201" s="1">
        <f t="shared" si="15"/>
        <v>7</v>
      </c>
      <c r="M201" s="1" t="str">
        <f t="shared" si="17"/>
        <v>Yes</v>
      </c>
      <c r="N201" s="1" t="str">
        <f t="shared" si="16"/>
        <v/>
      </c>
    </row>
    <row r="202" spans="1:14" ht="15" customHeight="1" x14ac:dyDescent="0.2">
      <c r="A202" s="444"/>
      <c r="B202" s="442"/>
      <c r="C202" s="442"/>
      <c r="D202" s="443"/>
      <c r="E202" s="27"/>
      <c r="F202" s="27"/>
      <c r="G202" s="29"/>
      <c r="H202" s="444"/>
      <c r="I202" s="442"/>
      <c r="J202" s="442"/>
      <c r="K202" s="443"/>
      <c r="L202" s="1">
        <f t="shared" si="15"/>
        <v>7</v>
      </c>
      <c r="M202" s="1" t="str">
        <f t="shared" si="17"/>
        <v>Yes</v>
      </c>
      <c r="N202" s="1" t="str">
        <f t="shared" si="16"/>
        <v/>
      </c>
    </row>
    <row r="203" spans="1:14" ht="15" customHeight="1" x14ac:dyDescent="0.2">
      <c r="A203" s="444"/>
      <c r="B203" s="442"/>
      <c r="C203" s="442"/>
      <c r="D203" s="443"/>
      <c r="E203" s="27"/>
      <c r="F203" s="27"/>
      <c r="G203" s="29"/>
      <c r="H203" s="444"/>
      <c r="I203" s="442"/>
      <c r="J203" s="442"/>
      <c r="K203" s="443"/>
      <c r="L203" s="1">
        <f t="shared" si="15"/>
        <v>7</v>
      </c>
      <c r="M203" s="1" t="str">
        <f t="shared" si="17"/>
        <v>Yes</v>
      </c>
      <c r="N203" s="1" t="str">
        <f t="shared" si="16"/>
        <v/>
      </c>
    </row>
    <row r="204" spans="1:14" ht="15" customHeight="1" x14ac:dyDescent="0.2">
      <c r="A204" s="444"/>
      <c r="B204" s="442"/>
      <c r="C204" s="442"/>
      <c r="D204" s="443"/>
      <c r="E204" s="27"/>
      <c r="F204" s="27"/>
      <c r="G204" s="29"/>
      <c r="H204" s="444"/>
      <c r="I204" s="442"/>
      <c r="J204" s="442"/>
      <c r="K204" s="443"/>
      <c r="L204" s="1">
        <f t="shared" si="15"/>
        <v>7</v>
      </c>
      <c r="M204" s="1" t="str">
        <f t="shared" si="17"/>
        <v>Yes</v>
      </c>
      <c r="N204" s="1" t="str">
        <f t="shared" si="16"/>
        <v/>
      </c>
    </row>
    <row r="205" spans="1:14" ht="15" customHeight="1" x14ac:dyDescent="0.2">
      <c r="A205" s="444"/>
      <c r="B205" s="442"/>
      <c r="C205" s="442"/>
      <c r="D205" s="443"/>
      <c r="E205" s="27"/>
      <c r="F205" s="27"/>
      <c r="G205" s="29"/>
      <c r="H205" s="444"/>
      <c r="I205" s="442"/>
      <c r="J205" s="442"/>
      <c r="K205" s="443"/>
      <c r="L205" s="1">
        <f t="shared" si="15"/>
        <v>7</v>
      </c>
      <c r="M205" s="1" t="str">
        <f t="shared" si="17"/>
        <v>Yes</v>
      </c>
      <c r="N205" s="1" t="str">
        <f t="shared" si="16"/>
        <v/>
      </c>
    </row>
    <row r="206" spans="1:14" ht="15" customHeight="1" x14ac:dyDescent="0.2">
      <c r="A206" s="444"/>
      <c r="B206" s="442"/>
      <c r="C206" s="442"/>
      <c r="D206" s="443"/>
      <c r="E206" s="27"/>
      <c r="F206" s="27"/>
      <c r="G206" s="29"/>
      <c r="H206" s="444"/>
      <c r="I206" s="442"/>
      <c r="J206" s="442"/>
      <c r="K206" s="443"/>
      <c r="L206" s="1">
        <f t="shared" si="15"/>
        <v>7</v>
      </c>
      <c r="M206" s="1" t="str">
        <f t="shared" si="17"/>
        <v>Yes</v>
      </c>
      <c r="N206" s="1" t="str">
        <f t="shared" si="16"/>
        <v/>
      </c>
    </row>
    <row r="207" spans="1:14" ht="15" customHeight="1" x14ac:dyDescent="0.2">
      <c r="A207" s="444"/>
      <c r="B207" s="442"/>
      <c r="C207" s="442"/>
      <c r="D207" s="443"/>
      <c r="E207" s="27"/>
      <c r="F207" s="27"/>
      <c r="G207" s="29"/>
      <c r="H207" s="444"/>
      <c r="I207" s="442"/>
      <c r="J207" s="442"/>
      <c r="K207" s="443"/>
      <c r="L207" s="1">
        <f t="shared" si="15"/>
        <v>7</v>
      </c>
      <c r="M207" s="1" t="str">
        <f t="shared" si="17"/>
        <v>Yes</v>
      </c>
      <c r="N207" s="1" t="str">
        <f t="shared" si="16"/>
        <v/>
      </c>
    </row>
    <row r="208" spans="1:14" ht="15" customHeight="1" x14ac:dyDescent="0.2">
      <c r="A208" s="444"/>
      <c r="B208" s="442"/>
      <c r="C208" s="442"/>
      <c r="D208" s="443"/>
      <c r="E208" s="27"/>
      <c r="F208" s="27"/>
      <c r="G208" s="29"/>
      <c r="H208" s="444"/>
      <c r="I208" s="442"/>
      <c r="J208" s="442"/>
      <c r="K208" s="443"/>
      <c r="L208" s="1">
        <f t="shared" si="15"/>
        <v>7</v>
      </c>
      <c r="M208" s="1" t="str">
        <f t="shared" si="17"/>
        <v>Yes</v>
      </c>
      <c r="N208" s="1" t="str">
        <f t="shared" si="16"/>
        <v/>
      </c>
    </row>
    <row r="209" spans="1:14" ht="15" customHeight="1" x14ac:dyDescent="0.2">
      <c r="A209" s="444"/>
      <c r="B209" s="442"/>
      <c r="C209" s="442"/>
      <c r="D209" s="443"/>
      <c r="E209" s="27"/>
      <c r="F209" s="27"/>
      <c r="G209" s="29"/>
      <c r="H209" s="444"/>
      <c r="I209" s="442"/>
      <c r="J209" s="442"/>
      <c r="K209" s="443"/>
      <c r="L209" s="1">
        <f t="shared" si="15"/>
        <v>7</v>
      </c>
      <c r="M209" s="1" t="str">
        <f t="shared" si="17"/>
        <v>Yes</v>
      </c>
      <c r="N209" s="1" t="str">
        <f t="shared" si="16"/>
        <v/>
      </c>
    </row>
    <row r="210" spans="1:14" ht="15" customHeight="1" x14ac:dyDescent="0.2">
      <c r="A210" s="444"/>
      <c r="B210" s="442"/>
      <c r="C210" s="442"/>
      <c r="D210" s="443"/>
      <c r="E210" s="27"/>
      <c r="F210" s="27"/>
      <c r="G210" s="29"/>
      <c r="H210" s="444"/>
      <c r="I210" s="442"/>
      <c r="J210" s="442"/>
      <c r="K210" s="443"/>
      <c r="L210" s="1">
        <f t="shared" si="15"/>
        <v>7</v>
      </c>
      <c r="M210" s="1" t="str">
        <f t="shared" si="17"/>
        <v>Yes</v>
      </c>
      <c r="N210" s="1" t="str">
        <f t="shared" si="16"/>
        <v/>
      </c>
    </row>
    <row r="211" spans="1:14" ht="15" customHeight="1" x14ac:dyDescent="0.2">
      <c r="A211" s="444"/>
      <c r="B211" s="442"/>
      <c r="C211" s="442"/>
      <c r="D211" s="443"/>
      <c r="E211" s="27"/>
      <c r="F211" s="27"/>
      <c r="G211" s="29"/>
      <c r="H211" s="444"/>
      <c r="I211" s="442"/>
      <c r="J211" s="442"/>
      <c r="K211" s="443"/>
      <c r="L211" s="1">
        <f t="shared" si="15"/>
        <v>7</v>
      </c>
      <c r="M211" s="1" t="str">
        <f t="shared" si="17"/>
        <v>Yes</v>
      </c>
      <c r="N211" s="1" t="str">
        <f t="shared" si="16"/>
        <v/>
      </c>
    </row>
    <row r="212" spans="1:14" ht="15" customHeight="1" x14ac:dyDescent="0.2">
      <c r="A212" s="444"/>
      <c r="B212" s="442"/>
      <c r="C212" s="442"/>
      <c r="D212" s="443"/>
      <c r="E212" s="27"/>
      <c r="F212" s="27"/>
      <c r="G212" s="29"/>
      <c r="H212" s="444"/>
      <c r="I212" s="442"/>
      <c r="J212" s="442"/>
      <c r="K212" s="443"/>
      <c r="L212" s="1">
        <f t="shared" si="15"/>
        <v>7</v>
      </c>
      <c r="M212" s="1" t="str">
        <f t="shared" si="17"/>
        <v>Yes</v>
      </c>
      <c r="N212" s="1" t="str">
        <f t="shared" si="16"/>
        <v/>
      </c>
    </row>
    <row r="213" spans="1:14" ht="15" customHeight="1" x14ac:dyDescent="0.2">
      <c r="A213" s="444"/>
      <c r="B213" s="442"/>
      <c r="C213" s="442"/>
      <c r="D213" s="443"/>
      <c r="E213" s="27"/>
      <c r="F213" s="27"/>
      <c r="G213" s="29"/>
      <c r="H213" s="444"/>
      <c r="I213" s="442"/>
      <c r="J213" s="442"/>
      <c r="K213" s="443"/>
      <c r="L213" s="1">
        <f t="shared" si="15"/>
        <v>7</v>
      </c>
      <c r="M213" s="1" t="str">
        <f t="shared" si="17"/>
        <v>Yes</v>
      </c>
      <c r="N213" s="1" t="str">
        <f t="shared" si="16"/>
        <v/>
      </c>
    </row>
    <row r="214" spans="1:14" ht="15" customHeight="1" x14ac:dyDescent="0.2">
      <c r="A214" s="550" t="s">
        <v>100</v>
      </c>
      <c r="B214" s="480"/>
      <c r="C214" s="480"/>
      <c r="D214" s="480"/>
      <c r="E214" s="480"/>
      <c r="F214" s="481"/>
      <c r="G214" s="446">
        <f>SUM(G189:G213)</f>
        <v>23699.75</v>
      </c>
      <c r="H214" s="447"/>
      <c r="I214" s="447"/>
      <c r="J214" s="447"/>
      <c r="K214" s="551"/>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5" right="0.75" top="1" bottom="1" header="0.5" footer="0.5"/>
  <pageSetup scale="76" fitToHeight="0" orientation="landscape" r:id="rId1"/>
  <headerFooter alignWithMargins="0">
    <oddHeader>&amp;LFFY 2010 Consolidated Application&amp;C&amp;A&amp;R&amp;P of &amp;N</oddHeader>
  </headerFooter>
  <rowBreaks count="5" manualBreakCount="5">
    <brk id="39" max="16383" man="1"/>
    <brk id="75" max="10" man="1"/>
    <brk id="110" max="10" man="1"/>
    <brk id="145" max="10" man="1"/>
    <brk id="180"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tabSelected="1" topLeftCell="A19" zoomScaleNormal="100" workbookViewId="0">
      <selection sqref="A1:C8"/>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599" t="s">
        <v>128</v>
      </c>
      <c r="B1" s="600"/>
      <c r="C1" s="600"/>
      <c r="D1" s="507" t="s">
        <v>56</v>
      </c>
      <c r="E1" s="508"/>
      <c r="F1" s="508"/>
      <c r="G1" s="508"/>
      <c r="H1" s="508"/>
      <c r="I1" s="508"/>
      <c r="J1" s="508"/>
      <c r="K1" s="535" t="str">
        <f>IF(J85=('1'!E28-'3'!F19),"Your budget is now complete.","The total amount for which you have budgeted does not match the unconsolidated portion of the LEA's Title II, Part A allocation.")</f>
        <v>Your budget is now complete.</v>
      </c>
    </row>
    <row r="2" spans="1:11" ht="12.75" customHeight="1" x14ac:dyDescent="0.2">
      <c r="A2" s="601"/>
      <c r="B2" s="602"/>
      <c r="C2" s="602"/>
      <c r="D2" s="509"/>
      <c r="E2" s="510"/>
      <c r="F2" s="510"/>
      <c r="G2" s="510"/>
      <c r="H2" s="510"/>
      <c r="I2" s="510"/>
      <c r="J2" s="510"/>
      <c r="K2" s="536"/>
    </row>
    <row r="3" spans="1:11" ht="12.75" customHeight="1" x14ac:dyDescent="0.2">
      <c r="A3" s="601"/>
      <c r="B3" s="602"/>
      <c r="C3" s="602"/>
      <c r="D3" s="509"/>
      <c r="E3" s="510"/>
      <c r="F3" s="510"/>
      <c r="G3" s="510"/>
      <c r="H3" s="510"/>
      <c r="I3" s="510"/>
      <c r="J3" s="510"/>
      <c r="K3" s="536"/>
    </row>
    <row r="4" spans="1:11" ht="13.5" customHeight="1" thickBot="1" x14ac:dyDescent="0.25">
      <c r="A4" s="601"/>
      <c r="B4" s="602"/>
      <c r="C4" s="602"/>
      <c r="D4" s="511"/>
      <c r="E4" s="512"/>
      <c r="F4" s="512"/>
      <c r="G4" s="512"/>
      <c r="H4" s="512"/>
      <c r="I4" s="512"/>
      <c r="J4" s="512"/>
      <c r="K4" s="536"/>
    </row>
    <row r="5" spans="1:11" ht="12.75" customHeight="1" x14ac:dyDescent="0.2">
      <c r="A5" s="601"/>
      <c r="B5" s="602"/>
      <c r="C5" s="602"/>
      <c r="D5" s="538" t="s">
        <v>57</v>
      </c>
      <c r="E5" s="538" t="s">
        <v>58</v>
      </c>
      <c r="F5" s="538" t="s">
        <v>138</v>
      </c>
      <c r="G5" s="538" t="s">
        <v>140</v>
      </c>
      <c r="H5" s="538" t="s">
        <v>61</v>
      </c>
      <c r="I5" s="538" t="s">
        <v>117</v>
      </c>
      <c r="J5" s="540" t="s">
        <v>118</v>
      </c>
      <c r="K5" s="536"/>
    </row>
    <row r="6" spans="1:11" ht="12.75" customHeight="1" x14ac:dyDescent="0.2">
      <c r="A6" s="601"/>
      <c r="B6" s="602"/>
      <c r="C6" s="602"/>
      <c r="D6" s="539"/>
      <c r="E6" s="539"/>
      <c r="F6" s="539"/>
      <c r="G6" s="539"/>
      <c r="H6" s="539"/>
      <c r="I6" s="539"/>
      <c r="J6" s="541"/>
      <c r="K6" s="536"/>
    </row>
    <row r="7" spans="1:11" ht="12.75" customHeight="1" x14ac:dyDescent="0.2">
      <c r="A7" s="601"/>
      <c r="B7" s="602"/>
      <c r="C7" s="602"/>
      <c r="D7" s="539"/>
      <c r="E7" s="539"/>
      <c r="F7" s="539"/>
      <c r="G7" s="539"/>
      <c r="H7" s="539"/>
      <c r="I7" s="539"/>
      <c r="J7" s="542"/>
      <c r="K7" s="536"/>
    </row>
    <row r="8" spans="1:11" ht="13.5" customHeight="1" thickBot="1" x14ac:dyDescent="0.25">
      <c r="A8" s="603"/>
      <c r="B8" s="602"/>
      <c r="C8" s="602"/>
      <c r="D8" s="539"/>
      <c r="E8" s="539"/>
      <c r="F8" s="539"/>
      <c r="G8" s="539"/>
      <c r="H8" s="539"/>
      <c r="I8" s="539"/>
      <c r="J8" s="543"/>
      <c r="K8" s="536"/>
    </row>
    <row r="9" spans="1:11" ht="12.75" customHeight="1" x14ac:dyDescent="0.2">
      <c r="A9" s="526" t="s">
        <v>63</v>
      </c>
      <c r="B9" s="516" t="s">
        <v>50</v>
      </c>
      <c r="C9" s="35" t="s">
        <v>121</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t="shared" ref="J9:J74" si="0">SUM(D9:I9)</f>
        <v>0</v>
      </c>
      <c r="K9" s="536"/>
    </row>
    <row r="10" spans="1:11" ht="12.75" customHeight="1" x14ac:dyDescent="0.2">
      <c r="A10" s="527"/>
      <c r="B10" s="518"/>
      <c r="C10" s="36" t="s">
        <v>111</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536"/>
    </row>
    <row r="11" spans="1:11" ht="12.75" customHeight="1" x14ac:dyDescent="0.2">
      <c r="A11" s="527"/>
      <c r="B11" s="518"/>
      <c r="C11" s="36" t="s">
        <v>127</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536"/>
    </row>
    <row r="12" spans="1:11" ht="12.75" customHeight="1" x14ac:dyDescent="0.2">
      <c r="A12" s="527"/>
      <c r="B12" s="518"/>
      <c r="C12" s="36" t="s">
        <v>124</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536"/>
    </row>
    <row r="13" spans="1:11" ht="12.75" customHeight="1" x14ac:dyDescent="0.2">
      <c r="A13" s="527"/>
      <c r="B13" s="518"/>
      <c r="C13" s="36" t="s">
        <v>126</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536"/>
    </row>
    <row r="14" spans="1:11" ht="12.75" customHeight="1" x14ac:dyDescent="0.2">
      <c r="A14" s="527"/>
      <c r="B14" s="518"/>
      <c r="C14" s="36" t="s">
        <v>125</v>
      </c>
      <c r="D14" s="49">
        <f>SUMIF('13'!$N$14:$N$38,"InstructionMerit Pay",'13'!$G$14:$G$38)</f>
        <v>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0</v>
      </c>
      <c r="K14" s="536"/>
    </row>
    <row r="15" spans="1:11" ht="12.75" customHeight="1" x14ac:dyDescent="0.2">
      <c r="A15" s="527"/>
      <c r="B15" s="518"/>
      <c r="C15" s="36" t="s">
        <v>122</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536"/>
    </row>
    <row r="16" spans="1:11" ht="12.75" customHeight="1" x14ac:dyDescent="0.2">
      <c r="A16" s="527"/>
      <c r="B16" s="518"/>
      <c r="C16" s="36" t="s">
        <v>123</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536"/>
    </row>
    <row r="17" spans="1:11" ht="12.75" customHeight="1" x14ac:dyDescent="0.2">
      <c r="A17" s="527"/>
      <c r="B17" s="518"/>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536"/>
    </row>
    <row r="18" spans="1:11" ht="12.75" customHeight="1" x14ac:dyDescent="0.2">
      <c r="A18" s="527"/>
      <c r="B18" s="518"/>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536"/>
    </row>
    <row r="19" spans="1:11" ht="13.5" customHeight="1" thickBot="1" x14ac:dyDescent="0.25">
      <c r="A19" s="527"/>
      <c r="B19" s="572"/>
      <c r="C19" s="37" t="s">
        <v>114</v>
      </c>
      <c r="D19" s="38">
        <f t="shared" ref="D19:I19" si="1">SUM(D9:D18)</f>
        <v>0</v>
      </c>
      <c r="E19" s="38">
        <f t="shared" si="1"/>
        <v>0</v>
      </c>
      <c r="F19" s="38">
        <f t="shared" si="1"/>
        <v>0</v>
      </c>
      <c r="G19" s="38">
        <f t="shared" si="1"/>
        <v>0</v>
      </c>
      <c r="H19" s="38">
        <f t="shared" si="1"/>
        <v>0</v>
      </c>
      <c r="I19" s="38">
        <f t="shared" si="1"/>
        <v>0</v>
      </c>
      <c r="J19" s="41">
        <f t="shared" si="0"/>
        <v>0</v>
      </c>
      <c r="K19" s="536"/>
    </row>
    <row r="20" spans="1:11" ht="12.75" customHeight="1" x14ac:dyDescent="0.2">
      <c r="A20" s="527"/>
      <c r="B20" s="516" t="s">
        <v>51</v>
      </c>
      <c r="C20" s="35" t="s">
        <v>121</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13554.75</v>
      </c>
      <c r="J20" s="174">
        <f t="shared" si="0"/>
        <v>13554.75</v>
      </c>
      <c r="K20" s="536"/>
    </row>
    <row r="21" spans="1:11" ht="12.75" customHeight="1" x14ac:dyDescent="0.2">
      <c r="A21" s="527"/>
      <c r="B21" s="518"/>
      <c r="C21" s="36" t="s">
        <v>111</v>
      </c>
      <c r="D21" s="49">
        <f>SUMIF('13'!$N$14:$N$38,"Support ServicesProf. Development",'13'!$G$14:$G$38)</f>
        <v>0</v>
      </c>
      <c r="E21" s="50">
        <f>SUMIF('13'!$N$49:$N$73,"Support ServicesProf. Development",'13'!$G$49:$G$73)</f>
        <v>0</v>
      </c>
      <c r="F21" s="50">
        <f>SUMIF('13'!$N$84:$N$108,"Support ServicesProf. Development",'13'!$G$84:$G$108)</f>
        <v>0</v>
      </c>
      <c r="G21" s="50">
        <f>SUMIF('13'!$N$119:$N$143,"Support ServicesProf. Development",'13'!$G$119:$G$143)</f>
        <v>2062.5</v>
      </c>
      <c r="H21" s="50">
        <f>SUMIF('13'!$N$154:$N$178,"Support ServicesProf. Development",'13'!$G$154:$G$178)</f>
        <v>0</v>
      </c>
      <c r="I21" s="50">
        <f>SUMIF('13'!$N$189:$N$213,"Support ServicesProf. Development",'13'!$G$189:$G$213)</f>
        <v>5645</v>
      </c>
      <c r="J21" s="175">
        <f t="shared" si="0"/>
        <v>7707.5</v>
      </c>
      <c r="K21" s="536"/>
    </row>
    <row r="22" spans="1:11" ht="12.75" customHeight="1" x14ac:dyDescent="0.2">
      <c r="A22" s="527"/>
      <c r="B22" s="518"/>
      <c r="C22" s="36" t="s">
        <v>127</v>
      </c>
      <c r="D22" s="49">
        <f>SUMIF('13'!$N$14:$N$38,"Support ServicesMentoring/Induction",'13'!$G$14:$G$38)</f>
        <v>0</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4500</v>
      </c>
      <c r="J22" s="175">
        <f t="shared" si="0"/>
        <v>4500</v>
      </c>
      <c r="K22" s="536"/>
    </row>
    <row r="23" spans="1:11" ht="12.75" customHeight="1" x14ac:dyDescent="0.2">
      <c r="A23" s="527"/>
      <c r="B23" s="518"/>
      <c r="C23" s="36" t="s">
        <v>124</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536"/>
    </row>
    <row r="24" spans="1:11" ht="12.75" customHeight="1" x14ac:dyDescent="0.2">
      <c r="A24" s="527"/>
      <c r="B24" s="518"/>
      <c r="C24" s="36" t="s">
        <v>126</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536"/>
    </row>
    <row r="25" spans="1:11" ht="12.75" customHeight="1" x14ac:dyDescent="0.2">
      <c r="A25" s="527"/>
      <c r="B25" s="518"/>
      <c r="C25" s="36" t="s">
        <v>125</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536"/>
    </row>
    <row r="26" spans="1:11" ht="12.75" customHeight="1" x14ac:dyDescent="0.2">
      <c r="A26" s="527"/>
      <c r="B26" s="518"/>
      <c r="C26" s="36" t="s">
        <v>122</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536"/>
    </row>
    <row r="27" spans="1:11" ht="12.75" customHeight="1" x14ac:dyDescent="0.2">
      <c r="A27" s="527"/>
      <c r="B27" s="518"/>
      <c r="C27" s="36" t="s">
        <v>123</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536"/>
    </row>
    <row r="28" spans="1:11" ht="12.75" customHeight="1" x14ac:dyDescent="0.2">
      <c r="A28" s="527"/>
      <c r="B28" s="518"/>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536"/>
    </row>
    <row r="29" spans="1:11" ht="12.75" customHeight="1" x14ac:dyDescent="0.2">
      <c r="A29" s="527"/>
      <c r="B29" s="518"/>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536"/>
    </row>
    <row r="30" spans="1:11" ht="13.5" customHeight="1" thickBot="1" x14ac:dyDescent="0.25">
      <c r="A30" s="527"/>
      <c r="B30" s="572"/>
      <c r="C30" s="37" t="s">
        <v>114</v>
      </c>
      <c r="D30" s="38">
        <f t="shared" ref="D30:I30" si="2">SUM(D20:D29)</f>
        <v>0</v>
      </c>
      <c r="E30" s="38">
        <f t="shared" si="2"/>
        <v>0</v>
      </c>
      <c r="F30" s="38">
        <f t="shared" si="2"/>
        <v>0</v>
      </c>
      <c r="G30" s="38">
        <f t="shared" si="2"/>
        <v>2062.5</v>
      </c>
      <c r="H30" s="38">
        <f t="shared" si="2"/>
        <v>0</v>
      </c>
      <c r="I30" s="38">
        <f t="shared" si="2"/>
        <v>23699.75</v>
      </c>
      <c r="J30" s="41">
        <f t="shared" si="0"/>
        <v>25762.25</v>
      </c>
      <c r="K30" s="536"/>
    </row>
    <row r="31" spans="1:11" ht="12.75" customHeight="1" x14ac:dyDescent="0.2">
      <c r="A31" s="527"/>
      <c r="B31" s="516" t="s">
        <v>94</v>
      </c>
      <c r="C31" s="35" t="s">
        <v>121</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536"/>
    </row>
    <row r="32" spans="1:11" ht="12.75" customHeight="1" x14ac:dyDescent="0.2">
      <c r="A32" s="527"/>
      <c r="B32" s="518"/>
      <c r="C32" s="36" t="s">
        <v>111</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536"/>
    </row>
    <row r="33" spans="1:11" ht="12.75" customHeight="1" x14ac:dyDescent="0.2">
      <c r="A33" s="527"/>
      <c r="B33" s="518"/>
      <c r="C33" s="36" t="s">
        <v>127</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536"/>
    </row>
    <row r="34" spans="1:11" ht="12.75" customHeight="1" x14ac:dyDescent="0.2">
      <c r="A34" s="527"/>
      <c r="B34" s="518"/>
      <c r="C34" s="36" t="s">
        <v>124</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536"/>
    </row>
    <row r="35" spans="1:11" ht="12.75" customHeight="1" x14ac:dyDescent="0.2">
      <c r="A35" s="527"/>
      <c r="B35" s="518"/>
      <c r="C35" s="36" t="s">
        <v>126</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536"/>
    </row>
    <row r="36" spans="1:11" ht="12.75" customHeight="1" x14ac:dyDescent="0.2">
      <c r="A36" s="527"/>
      <c r="B36" s="518"/>
      <c r="C36" s="36" t="s">
        <v>125</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536"/>
    </row>
    <row r="37" spans="1:11" ht="12.75" customHeight="1" x14ac:dyDescent="0.2">
      <c r="A37" s="527"/>
      <c r="B37" s="518"/>
      <c r="C37" s="36" t="s">
        <v>122</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536"/>
    </row>
    <row r="38" spans="1:11" ht="12.75" customHeight="1" x14ac:dyDescent="0.2">
      <c r="A38" s="527"/>
      <c r="B38" s="518"/>
      <c r="C38" s="36" t="s">
        <v>123</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536"/>
    </row>
    <row r="39" spans="1:11" ht="12.75" customHeight="1" x14ac:dyDescent="0.2">
      <c r="A39" s="527"/>
      <c r="B39" s="518"/>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536"/>
    </row>
    <row r="40" spans="1:11" ht="12.75" customHeight="1" x14ac:dyDescent="0.2">
      <c r="A40" s="527"/>
      <c r="B40" s="518"/>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536"/>
    </row>
    <row r="41" spans="1:11" ht="13.5" customHeight="1" thickBot="1" x14ac:dyDescent="0.25">
      <c r="A41" s="527"/>
      <c r="B41" s="572"/>
      <c r="C41" s="37" t="s">
        <v>114</v>
      </c>
      <c r="D41" s="38">
        <f t="shared" ref="D41:I41" si="3">SUM(D31:D40)</f>
        <v>0</v>
      </c>
      <c r="E41" s="38">
        <f t="shared" si="3"/>
        <v>0</v>
      </c>
      <c r="F41" s="38">
        <f t="shared" si="3"/>
        <v>0</v>
      </c>
      <c r="G41" s="38">
        <f t="shared" si="3"/>
        <v>0</v>
      </c>
      <c r="H41" s="38">
        <f t="shared" si="3"/>
        <v>0</v>
      </c>
      <c r="I41" s="38">
        <f t="shared" si="3"/>
        <v>0</v>
      </c>
      <c r="J41" s="41">
        <f t="shared" si="0"/>
        <v>0</v>
      </c>
      <c r="K41" s="536"/>
    </row>
    <row r="42" spans="1:11" ht="12.75" customHeight="1" x14ac:dyDescent="0.2">
      <c r="A42" s="527"/>
      <c r="B42" s="516" t="s">
        <v>90</v>
      </c>
      <c r="C42" s="35" t="s">
        <v>121</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536"/>
    </row>
    <row r="43" spans="1:11" x14ac:dyDescent="0.2">
      <c r="A43" s="527"/>
      <c r="B43" s="518"/>
      <c r="C43" s="36" t="s">
        <v>111</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536"/>
    </row>
    <row r="44" spans="1:11" x14ac:dyDescent="0.2">
      <c r="A44" s="527"/>
      <c r="B44" s="518"/>
      <c r="C44" s="36" t="s">
        <v>127</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536"/>
    </row>
    <row r="45" spans="1:11" x14ac:dyDescent="0.2">
      <c r="A45" s="527"/>
      <c r="B45" s="518"/>
      <c r="C45" s="36" t="s">
        <v>124</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536"/>
    </row>
    <row r="46" spans="1:11" x14ac:dyDescent="0.2">
      <c r="A46" s="527"/>
      <c r="B46" s="518"/>
      <c r="C46" s="36" t="s">
        <v>126</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536"/>
    </row>
    <row r="47" spans="1:11" x14ac:dyDescent="0.2">
      <c r="A47" s="527"/>
      <c r="B47" s="518"/>
      <c r="C47" s="36" t="s">
        <v>125</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536"/>
    </row>
    <row r="48" spans="1:11" x14ac:dyDescent="0.2">
      <c r="A48" s="527"/>
      <c r="B48" s="518"/>
      <c r="C48" s="36" t="s">
        <v>122</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536"/>
    </row>
    <row r="49" spans="1:11" x14ac:dyDescent="0.2">
      <c r="A49" s="527"/>
      <c r="B49" s="518"/>
      <c r="C49" s="36" t="s">
        <v>123</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536"/>
    </row>
    <row r="50" spans="1:11" x14ac:dyDescent="0.2">
      <c r="A50" s="527"/>
      <c r="B50" s="518"/>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536"/>
    </row>
    <row r="51" spans="1:11" x14ac:dyDescent="0.2">
      <c r="A51" s="527"/>
      <c r="B51" s="518"/>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536"/>
    </row>
    <row r="52" spans="1:11" ht="13.5" thickBot="1" x14ac:dyDescent="0.25">
      <c r="A52" s="527"/>
      <c r="B52" s="572"/>
      <c r="C52" s="37" t="s">
        <v>114</v>
      </c>
      <c r="D52" s="38">
        <f t="shared" ref="D52:I52" si="4">SUM(D42:D51)</f>
        <v>0</v>
      </c>
      <c r="E52" s="38">
        <f t="shared" si="4"/>
        <v>0</v>
      </c>
      <c r="F52" s="38">
        <f t="shared" si="4"/>
        <v>0</v>
      </c>
      <c r="G52" s="38">
        <f t="shared" si="4"/>
        <v>0</v>
      </c>
      <c r="H52" s="38">
        <f t="shared" si="4"/>
        <v>0</v>
      </c>
      <c r="I52" s="38">
        <f t="shared" si="4"/>
        <v>0</v>
      </c>
      <c r="J52" s="41">
        <f t="shared" si="0"/>
        <v>0</v>
      </c>
      <c r="K52" s="536"/>
    </row>
    <row r="53" spans="1:11" ht="12.75" customHeight="1" x14ac:dyDescent="0.2">
      <c r="A53" s="527"/>
      <c r="B53" s="516" t="s">
        <v>95</v>
      </c>
      <c r="C53" s="35" t="s">
        <v>121</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536"/>
    </row>
    <row r="54" spans="1:11" x14ac:dyDescent="0.2">
      <c r="A54" s="527"/>
      <c r="B54" s="518"/>
      <c r="C54" s="36" t="s">
        <v>111</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536"/>
    </row>
    <row r="55" spans="1:11" x14ac:dyDescent="0.2">
      <c r="A55" s="527"/>
      <c r="B55" s="518"/>
      <c r="C55" s="36" t="s">
        <v>127</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536"/>
    </row>
    <row r="56" spans="1:11" x14ac:dyDescent="0.2">
      <c r="A56" s="527"/>
      <c r="B56" s="518"/>
      <c r="C56" s="36" t="s">
        <v>124</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536"/>
    </row>
    <row r="57" spans="1:11" x14ac:dyDescent="0.2">
      <c r="A57" s="527"/>
      <c r="B57" s="518"/>
      <c r="C57" s="36" t="s">
        <v>126</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536"/>
    </row>
    <row r="58" spans="1:11" x14ac:dyDescent="0.2">
      <c r="A58" s="527"/>
      <c r="B58" s="518"/>
      <c r="C58" s="36" t="s">
        <v>125</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536"/>
    </row>
    <row r="59" spans="1:11" x14ac:dyDescent="0.2">
      <c r="A59" s="527"/>
      <c r="B59" s="518"/>
      <c r="C59" s="36" t="s">
        <v>122</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536"/>
    </row>
    <row r="60" spans="1:11" x14ac:dyDescent="0.2">
      <c r="A60" s="527"/>
      <c r="B60" s="518"/>
      <c r="C60" s="36" t="s">
        <v>123</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536"/>
    </row>
    <row r="61" spans="1:11" x14ac:dyDescent="0.2">
      <c r="A61" s="527"/>
      <c r="B61" s="518"/>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536"/>
    </row>
    <row r="62" spans="1:11" x14ac:dyDescent="0.2">
      <c r="A62" s="527"/>
      <c r="B62" s="518"/>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536"/>
    </row>
    <row r="63" spans="1:11" ht="13.5" thickBot="1" x14ac:dyDescent="0.25">
      <c r="A63" s="527"/>
      <c r="B63" s="572"/>
      <c r="C63" s="37" t="s">
        <v>114</v>
      </c>
      <c r="D63" s="38">
        <f t="shared" ref="D63:I63" si="5">SUM(D53:D62)</f>
        <v>0</v>
      </c>
      <c r="E63" s="38">
        <f t="shared" si="5"/>
        <v>0</v>
      </c>
      <c r="F63" s="38">
        <f t="shared" si="5"/>
        <v>0</v>
      </c>
      <c r="G63" s="38">
        <f t="shared" si="5"/>
        <v>0</v>
      </c>
      <c r="H63" s="38">
        <f t="shared" si="5"/>
        <v>0</v>
      </c>
      <c r="I63" s="38">
        <f t="shared" si="5"/>
        <v>0</v>
      </c>
      <c r="J63" s="41">
        <f t="shared" si="0"/>
        <v>0</v>
      </c>
      <c r="K63" s="536"/>
    </row>
    <row r="64" spans="1:11" ht="12.75" customHeight="1" x14ac:dyDescent="0.2">
      <c r="A64" s="527"/>
      <c r="B64" s="516" t="s">
        <v>52</v>
      </c>
      <c r="C64" s="35" t="s">
        <v>121</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0</v>
      </c>
      <c r="J64" s="174">
        <f t="shared" si="0"/>
        <v>0</v>
      </c>
      <c r="K64" s="536"/>
    </row>
    <row r="65" spans="1:11" x14ac:dyDescent="0.2">
      <c r="A65" s="527"/>
      <c r="B65" s="518"/>
      <c r="C65" s="36" t="s">
        <v>111</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536"/>
    </row>
    <row r="66" spans="1:11" x14ac:dyDescent="0.2">
      <c r="A66" s="527"/>
      <c r="B66" s="518"/>
      <c r="C66" s="36" t="s">
        <v>127</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536"/>
    </row>
    <row r="67" spans="1:11" x14ac:dyDescent="0.2">
      <c r="A67" s="527"/>
      <c r="B67" s="518"/>
      <c r="C67" s="36" t="s">
        <v>124</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536"/>
    </row>
    <row r="68" spans="1:11" x14ac:dyDescent="0.2">
      <c r="A68" s="527"/>
      <c r="B68" s="518"/>
      <c r="C68" s="36" t="s">
        <v>126</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536"/>
    </row>
    <row r="69" spans="1:11" x14ac:dyDescent="0.2">
      <c r="A69" s="527"/>
      <c r="B69" s="518"/>
      <c r="C69" s="36" t="s">
        <v>125</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536"/>
    </row>
    <row r="70" spans="1:11" x14ac:dyDescent="0.2">
      <c r="A70" s="527"/>
      <c r="B70" s="518"/>
      <c r="C70" s="36" t="s">
        <v>122</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536"/>
    </row>
    <row r="71" spans="1:11" x14ac:dyDescent="0.2">
      <c r="A71" s="527"/>
      <c r="B71" s="518"/>
      <c r="C71" s="36" t="s">
        <v>123</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536"/>
    </row>
    <row r="72" spans="1:11" x14ac:dyDescent="0.2">
      <c r="A72" s="527"/>
      <c r="B72" s="518"/>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536"/>
    </row>
    <row r="73" spans="1:11" x14ac:dyDescent="0.2">
      <c r="A73" s="527"/>
      <c r="B73" s="518"/>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536"/>
    </row>
    <row r="74" spans="1:11" ht="13.5" thickBot="1" x14ac:dyDescent="0.25">
      <c r="A74" s="527"/>
      <c r="B74" s="572"/>
      <c r="C74" s="37" t="s">
        <v>114</v>
      </c>
      <c r="D74" s="38">
        <f t="shared" ref="D74:I74" si="6">SUM(D64:D73)</f>
        <v>0</v>
      </c>
      <c r="E74" s="38">
        <f t="shared" si="6"/>
        <v>0</v>
      </c>
      <c r="F74" s="38">
        <f t="shared" si="6"/>
        <v>0</v>
      </c>
      <c r="G74" s="38">
        <f t="shared" si="6"/>
        <v>0</v>
      </c>
      <c r="H74" s="38">
        <f t="shared" si="6"/>
        <v>0</v>
      </c>
      <c r="I74" s="38">
        <f t="shared" si="6"/>
        <v>0</v>
      </c>
      <c r="J74" s="41">
        <f t="shared" si="0"/>
        <v>0</v>
      </c>
      <c r="K74" s="536"/>
    </row>
    <row r="75" spans="1:11" ht="12.75" customHeight="1" x14ac:dyDescent="0.2">
      <c r="A75" s="527"/>
      <c r="B75" s="529" t="s">
        <v>115</v>
      </c>
      <c r="C75" s="43" t="s">
        <v>121</v>
      </c>
      <c r="D75" s="51">
        <f t="shared" ref="D75:I75" si="7">SUM(D9,D20,D31,D42,D53,D64)</f>
        <v>0</v>
      </c>
      <c r="E75" s="52">
        <f t="shared" si="7"/>
        <v>0</v>
      </c>
      <c r="F75" s="52">
        <f t="shared" si="7"/>
        <v>0</v>
      </c>
      <c r="G75" s="52">
        <f t="shared" si="7"/>
        <v>0</v>
      </c>
      <c r="H75" s="52">
        <f t="shared" si="7"/>
        <v>0</v>
      </c>
      <c r="I75" s="52">
        <f t="shared" si="7"/>
        <v>13554.75</v>
      </c>
      <c r="J75" s="44">
        <f t="shared" ref="J75:J85" si="8">SUM(D75:I75)</f>
        <v>13554.75</v>
      </c>
      <c r="K75" s="536"/>
    </row>
    <row r="76" spans="1:11" x14ac:dyDescent="0.2">
      <c r="A76" s="527"/>
      <c r="B76" s="531"/>
      <c r="C76" s="45" t="s">
        <v>111</v>
      </c>
      <c r="D76" s="53">
        <f t="shared" ref="D76:I84" si="9">SUM(D10,D21,D32,D43,D54,D65)</f>
        <v>0</v>
      </c>
      <c r="E76" s="54">
        <f t="shared" si="9"/>
        <v>0</v>
      </c>
      <c r="F76" s="54">
        <f t="shared" si="9"/>
        <v>0</v>
      </c>
      <c r="G76" s="54">
        <f t="shared" si="9"/>
        <v>2062.5</v>
      </c>
      <c r="H76" s="54">
        <f t="shared" si="9"/>
        <v>0</v>
      </c>
      <c r="I76" s="54">
        <f t="shared" si="9"/>
        <v>5645</v>
      </c>
      <c r="J76" s="46">
        <f t="shared" si="8"/>
        <v>7707.5</v>
      </c>
      <c r="K76" s="536"/>
    </row>
    <row r="77" spans="1:11" x14ac:dyDescent="0.2">
      <c r="A77" s="527"/>
      <c r="B77" s="531"/>
      <c r="C77" s="45" t="s">
        <v>127</v>
      </c>
      <c r="D77" s="53">
        <f t="shared" si="9"/>
        <v>0</v>
      </c>
      <c r="E77" s="54">
        <f t="shared" si="9"/>
        <v>0</v>
      </c>
      <c r="F77" s="54">
        <f t="shared" si="9"/>
        <v>0</v>
      </c>
      <c r="G77" s="54">
        <f t="shared" si="9"/>
        <v>0</v>
      </c>
      <c r="H77" s="54">
        <f t="shared" si="9"/>
        <v>0</v>
      </c>
      <c r="I77" s="54">
        <f t="shared" si="9"/>
        <v>4500</v>
      </c>
      <c r="J77" s="46">
        <f t="shared" si="8"/>
        <v>4500</v>
      </c>
      <c r="K77" s="536"/>
    </row>
    <row r="78" spans="1:11" x14ac:dyDescent="0.2">
      <c r="A78" s="527"/>
      <c r="B78" s="531"/>
      <c r="C78" s="45" t="s">
        <v>124</v>
      </c>
      <c r="D78" s="53">
        <f t="shared" si="9"/>
        <v>0</v>
      </c>
      <c r="E78" s="54">
        <f t="shared" si="9"/>
        <v>0</v>
      </c>
      <c r="F78" s="54">
        <f t="shared" si="9"/>
        <v>0</v>
      </c>
      <c r="G78" s="54">
        <f t="shared" si="9"/>
        <v>0</v>
      </c>
      <c r="H78" s="54">
        <f t="shared" si="9"/>
        <v>0</v>
      </c>
      <c r="I78" s="54">
        <f t="shared" si="9"/>
        <v>0</v>
      </c>
      <c r="J78" s="46">
        <f t="shared" si="8"/>
        <v>0</v>
      </c>
      <c r="K78" s="536"/>
    </row>
    <row r="79" spans="1:11" x14ac:dyDescent="0.2">
      <c r="A79" s="527"/>
      <c r="B79" s="531"/>
      <c r="C79" s="45" t="s">
        <v>126</v>
      </c>
      <c r="D79" s="53">
        <f t="shared" si="9"/>
        <v>0</v>
      </c>
      <c r="E79" s="54">
        <f t="shared" si="9"/>
        <v>0</v>
      </c>
      <c r="F79" s="54">
        <f t="shared" si="9"/>
        <v>0</v>
      </c>
      <c r="G79" s="54">
        <f t="shared" si="9"/>
        <v>0</v>
      </c>
      <c r="H79" s="54">
        <f t="shared" si="9"/>
        <v>0</v>
      </c>
      <c r="I79" s="54">
        <f t="shared" si="9"/>
        <v>0</v>
      </c>
      <c r="J79" s="46">
        <f t="shared" si="8"/>
        <v>0</v>
      </c>
      <c r="K79" s="536"/>
    </row>
    <row r="80" spans="1:11" x14ac:dyDescent="0.2">
      <c r="A80" s="527"/>
      <c r="B80" s="531"/>
      <c r="C80" s="45" t="s">
        <v>125</v>
      </c>
      <c r="D80" s="53">
        <f t="shared" si="9"/>
        <v>0</v>
      </c>
      <c r="E80" s="54">
        <f t="shared" si="9"/>
        <v>0</v>
      </c>
      <c r="F80" s="54">
        <f t="shared" si="9"/>
        <v>0</v>
      </c>
      <c r="G80" s="54">
        <f t="shared" si="9"/>
        <v>0</v>
      </c>
      <c r="H80" s="54">
        <f t="shared" si="9"/>
        <v>0</v>
      </c>
      <c r="I80" s="54">
        <f t="shared" si="9"/>
        <v>0</v>
      </c>
      <c r="J80" s="46">
        <f t="shared" si="8"/>
        <v>0</v>
      </c>
      <c r="K80" s="536"/>
    </row>
    <row r="81" spans="1:11" x14ac:dyDescent="0.2">
      <c r="A81" s="527"/>
      <c r="B81" s="531"/>
      <c r="C81" s="45" t="s">
        <v>122</v>
      </c>
      <c r="D81" s="53">
        <f t="shared" si="9"/>
        <v>0</v>
      </c>
      <c r="E81" s="54">
        <f t="shared" si="9"/>
        <v>0</v>
      </c>
      <c r="F81" s="54">
        <f t="shared" si="9"/>
        <v>0</v>
      </c>
      <c r="G81" s="54">
        <f t="shared" si="9"/>
        <v>0</v>
      </c>
      <c r="H81" s="54">
        <f t="shared" si="9"/>
        <v>0</v>
      </c>
      <c r="I81" s="54">
        <f t="shared" si="9"/>
        <v>0</v>
      </c>
      <c r="J81" s="46">
        <f t="shared" si="8"/>
        <v>0</v>
      </c>
      <c r="K81" s="536"/>
    </row>
    <row r="82" spans="1:11" x14ac:dyDescent="0.2">
      <c r="A82" s="527"/>
      <c r="B82" s="531"/>
      <c r="C82" s="45" t="s">
        <v>123</v>
      </c>
      <c r="D82" s="53">
        <f t="shared" si="9"/>
        <v>0</v>
      </c>
      <c r="E82" s="54">
        <f t="shared" si="9"/>
        <v>0</v>
      </c>
      <c r="F82" s="54">
        <f t="shared" si="9"/>
        <v>0</v>
      </c>
      <c r="G82" s="54">
        <f t="shared" si="9"/>
        <v>0</v>
      </c>
      <c r="H82" s="54">
        <f t="shared" si="9"/>
        <v>0</v>
      </c>
      <c r="I82" s="54">
        <f t="shared" si="9"/>
        <v>0</v>
      </c>
      <c r="J82" s="46">
        <f t="shared" si="8"/>
        <v>0</v>
      </c>
      <c r="K82" s="536"/>
    </row>
    <row r="83" spans="1:11" x14ac:dyDescent="0.2">
      <c r="A83" s="527"/>
      <c r="B83" s="531"/>
      <c r="C83" s="45" t="s">
        <v>108</v>
      </c>
      <c r="D83" s="53">
        <f t="shared" si="9"/>
        <v>0</v>
      </c>
      <c r="E83" s="54">
        <f t="shared" si="9"/>
        <v>0</v>
      </c>
      <c r="F83" s="54">
        <f t="shared" si="9"/>
        <v>0</v>
      </c>
      <c r="G83" s="54">
        <f t="shared" si="9"/>
        <v>0</v>
      </c>
      <c r="H83" s="54">
        <f t="shared" si="9"/>
        <v>0</v>
      </c>
      <c r="I83" s="54">
        <f t="shared" si="9"/>
        <v>0</v>
      </c>
      <c r="J83" s="46">
        <f t="shared" si="8"/>
        <v>0</v>
      </c>
      <c r="K83" s="536"/>
    </row>
    <row r="84" spans="1:11" x14ac:dyDescent="0.2">
      <c r="A84" s="527"/>
      <c r="B84" s="531"/>
      <c r="C84" s="45" t="s">
        <v>52</v>
      </c>
      <c r="D84" s="53">
        <f t="shared" si="9"/>
        <v>0</v>
      </c>
      <c r="E84" s="54">
        <f t="shared" si="9"/>
        <v>0</v>
      </c>
      <c r="F84" s="54">
        <f t="shared" si="9"/>
        <v>0</v>
      </c>
      <c r="G84" s="54">
        <f t="shared" si="9"/>
        <v>0</v>
      </c>
      <c r="H84" s="54">
        <f t="shared" si="9"/>
        <v>0</v>
      </c>
      <c r="I84" s="54">
        <f t="shared" si="9"/>
        <v>0</v>
      </c>
      <c r="J84" s="46">
        <f t="shared" si="8"/>
        <v>0</v>
      </c>
      <c r="K84" s="536"/>
    </row>
    <row r="85" spans="1:11" ht="13.5" thickBot="1" x14ac:dyDescent="0.25">
      <c r="A85" s="528"/>
      <c r="B85" s="573"/>
      <c r="C85" s="39" t="s">
        <v>116</v>
      </c>
      <c r="D85" s="40">
        <f t="shared" ref="D85:I85" si="10">SUM(D75:D84)</f>
        <v>0</v>
      </c>
      <c r="E85" s="40">
        <f t="shared" si="10"/>
        <v>0</v>
      </c>
      <c r="F85" s="40">
        <f t="shared" si="10"/>
        <v>0</v>
      </c>
      <c r="G85" s="40">
        <f t="shared" si="10"/>
        <v>2062.5</v>
      </c>
      <c r="H85" s="40">
        <f t="shared" si="10"/>
        <v>0</v>
      </c>
      <c r="I85" s="40">
        <f t="shared" si="10"/>
        <v>23699.75</v>
      </c>
      <c r="J85" s="42">
        <f t="shared" si="8"/>
        <v>25762.25</v>
      </c>
      <c r="K85" s="537"/>
    </row>
    <row r="86" spans="1:11" ht="13.5" thickTop="1" x14ac:dyDescent="0.2"/>
  </sheetData>
  <sheetProtection password="E686" sheet="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2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r:id="rId1"/>
  <headerFooter alignWithMargins="0">
    <oddHeader>&amp;LFFY 2010 Consolidated Application&amp;C&amp;A&amp;R&amp;P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6"/>
  <sheetViews>
    <sheetView zoomScaleNormal="100" workbookViewId="0">
      <selection sqref="A1:J2"/>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04" t="s">
        <v>262</v>
      </c>
      <c r="B1" s="605"/>
      <c r="C1" s="605"/>
      <c r="D1" s="605"/>
      <c r="E1" s="605"/>
      <c r="F1" s="605"/>
      <c r="G1" s="605"/>
      <c r="H1" s="605"/>
      <c r="I1" s="605"/>
      <c r="J1" s="606"/>
    </row>
    <row r="2" spans="1:10" ht="12.75" customHeight="1" x14ac:dyDescent="0.2">
      <c r="A2" s="607"/>
      <c r="B2" s="608"/>
      <c r="C2" s="608"/>
      <c r="D2" s="608"/>
      <c r="E2" s="608"/>
      <c r="F2" s="608"/>
      <c r="G2" s="608"/>
      <c r="H2" s="608"/>
      <c r="I2" s="608"/>
      <c r="J2" s="609"/>
    </row>
    <row r="3" spans="1:10" ht="12.75" customHeight="1" x14ac:dyDescent="0.2">
      <c r="A3" s="298" t="s">
        <v>399</v>
      </c>
      <c r="B3" s="299"/>
      <c r="C3" s="299"/>
      <c r="D3" s="299"/>
      <c r="E3" s="299"/>
      <c r="F3" s="299"/>
      <c r="G3" s="299"/>
      <c r="H3" s="299"/>
      <c r="I3" s="299"/>
      <c r="J3" s="300"/>
    </row>
    <row r="4" spans="1:10" ht="12.75" customHeight="1" x14ac:dyDescent="0.2">
      <c r="A4" s="301"/>
      <c r="B4" s="302"/>
      <c r="C4" s="302"/>
      <c r="D4" s="302"/>
      <c r="E4" s="302"/>
      <c r="F4" s="302"/>
      <c r="G4" s="302"/>
      <c r="H4" s="302"/>
      <c r="I4" s="302"/>
      <c r="J4" s="303"/>
    </row>
    <row r="5" spans="1:10" ht="12.75" customHeight="1" x14ac:dyDescent="0.2">
      <c r="A5" s="304"/>
      <c r="B5" s="305"/>
      <c r="C5" s="305"/>
      <c r="D5" s="305"/>
      <c r="E5" s="305"/>
      <c r="F5" s="305"/>
      <c r="G5" s="305"/>
      <c r="H5" s="305"/>
      <c r="I5" s="305"/>
      <c r="J5" s="306"/>
    </row>
    <row r="6" spans="1:10" ht="12.75" customHeight="1" x14ac:dyDescent="0.2">
      <c r="A6" s="298" t="s">
        <v>282</v>
      </c>
      <c r="B6" s="299"/>
      <c r="C6" s="299"/>
      <c r="D6" s="299"/>
      <c r="E6" s="299"/>
      <c r="F6" s="299"/>
      <c r="G6" s="299"/>
      <c r="H6" s="299"/>
      <c r="I6" s="299"/>
      <c r="J6" s="300"/>
    </row>
    <row r="7" spans="1:10" ht="12.75" customHeight="1" x14ac:dyDescent="0.2">
      <c r="A7" s="304"/>
      <c r="B7" s="305"/>
      <c r="C7" s="305"/>
      <c r="D7" s="305"/>
      <c r="E7" s="305"/>
      <c r="F7" s="305"/>
      <c r="G7" s="305"/>
      <c r="H7" s="305"/>
      <c r="I7" s="305"/>
      <c r="J7" s="306"/>
    </row>
    <row r="8" spans="1:10" s="61" customFormat="1" x14ac:dyDescent="0.2">
      <c r="A8" s="55"/>
      <c r="B8" s="56"/>
      <c r="C8" s="57"/>
      <c r="D8" s="58"/>
      <c r="E8" s="58"/>
      <c r="F8" s="58"/>
      <c r="G8" s="58"/>
      <c r="H8" s="59"/>
      <c r="I8" s="57"/>
      <c r="J8" s="60"/>
    </row>
    <row r="9" spans="1:10" ht="13.5" thickBot="1" x14ac:dyDescent="0.25">
      <c r="A9" s="88"/>
      <c r="B9" s="72"/>
      <c r="C9" s="72"/>
      <c r="D9" s="72"/>
      <c r="E9" s="72"/>
      <c r="F9" s="72"/>
      <c r="G9" s="72"/>
      <c r="H9" s="72"/>
      <c r="I9" s="72"/>
      <c r="J9" s="86"/>
    </row>
    <row r="10" spans="1:10" ht="13.5" customHeight="1" thickBot="1" x14ac:dyDescent="0.25">
      <c r="A10" s="90"/>
      <c r="B10" s="74"/>
      <c r="C10" s="75"/>
      <c r="D10" s="398" t="s">
        <v>388</v>
      </c>
      <c r="E10" s="398"/>
      <c r="F10" s="398"/>
      <c r="G10" s="398"/>
      <c r="H10" s="398"/>
      <c r="I10" s="398"/>
      <c r="J10" s="91"/>
    </row>
    <row r="11" spans="1:10" x14ac:dyDescent="0.2">
      <c r="A11" s="90"/>
      <c r="B11" s="76"/>
      <c r="C11" s="75"/>
      <c r="D11" s="398"/>
      <c r="E11" s="398"/>
      <c r="F11" s="398"/>
      <c r="G11" s="398"/>
      <c r="H11" s="398"/>
      <c r="I11" s="398"/>
      <c r="J11" s="87"/>
    </row>
    <row r="12" spans="1:10" ht="13.5" thickBot="1" x14ac:dyDescent="0.25">
      <c r="A12" s="90"/>
      <c r="B12" s="76"/>
      <c r="C12" s="75"/>
      <c r="D12" s="84"/>
      <c r="E12" s="84"/>
      <c r="F12" s="84"/>
      <c r="G12" s="84"/>
      <c r="H12" s="84"/>
      <c r="I12" s="84"/>
      <c r="J12" s="87"/>
    </row>
    <row r="13" spans="1:10" ht="12.75" customHeight="1" thickBot="1" x14ac:dyDescent="0.25">
      <c r="A13" s="90"/>
      <c r="B13" s="74"/>
      <c r="C13" s="75"/>
      <c r="D13" s="398" t="s">
        <v>283</v>
      </c>
      <c r="E13" s="398"/>
      <c r="F13" s="398"/>
      <c r="G13" s="398"/>
      <c r="H13" s="398"/>
      <c r="I13" s="398"/>
      <c r="J13" s="91"/>
    </row>
    <row r="14" spans="1:10" x14ac:dyDescent="0.2">
      <c r="A14" s="90"/>
      <c r="B14" s="77"/>
      <c r="C14" s="75"/>
      <c r="D14" s="398"/>
      <c r="E14" s="398"/>
      <c r="F14" s="398"/>
      <c r="G14" s="398"/>
      <c r="H14" s="398"/>
      <c r="I14" s="398"/>
      <c r="J14" s="91"/>
    </row>
    <row r="15" spans="1:10" x14ac:dyDescent="0.2">
      <c r="A15" s="90"/>
      <c r="B15" s="77"/>
      <c r="C15" s="75"/>
      <c r="D15" s="84"/>
      <c r="E15" s="84"/>
      <c r="F15" s="84"/>
      <c r="G15" s="84"/>
      <c r="H15" s="84"/>
      <c r="I15" s="84"/>
      <c r="J15" s="91"/>
    </row>
    <row r="16" spans="1:10" s="61" customFormat="1" x14ac:dyDescent="0.2">
      <c r="A16" s="55"/>
      <c r="B16" s="56"/>
      <c r="C16" s="57"/>
      <c r="D16" s="58"/>
      <c r="E16" s="58"/>
      <c r="F16" s="58"/>
      <c r="G16" s="58"/>
      <c r="H16" s="59"/>
      <c r="I16" s="57"/>
      <c r="J16" s="60"/>
    </row>
    <row r="17" spans="1:10" s="61" customFormat="1" ht="25.5" customHeight="1" x14ac:dyDescent="0.2">
      <c r="A17" s="394" t="s">
        <v>284</v>
      </c>
      <c r="B17" s="395"/>
      <c r="C17" s="395"/>
      <c r="D17" s="395"/>
      <c r="E17" s="395"/>
      <c r="F17" s="395"/>
      <c r="G17" s="395"/>
      <c r="H17" s="395"/>
      <c r="I17" s="395"/>
      <c r="J17" s="396"/>
    </row>
    <row r="18" spans="1:10" ht="12.75" customHeight="1" x14ac:dyDescent="0.2">
      <c r="A18" s="321" t="s">
        <v>286</v>
      </c>
      <c r="B18" s="322"/>
      <c r="C18" s="322"/>
      <c r="D18" s="322"/>
      <c r="E18" s="322"/>
      <c r="F18" s="322"/>
      <c r="G18" s="322"/>
      <c r="H18" s="322"/>
      <c r="I18" s="322"/>
      <c r="J18" s="323"/>
    </row>
    <row r="19" spans="1:10" ht="12.75" customHeight="1" x14ac:dyDescent="0.2">
      <c r="A19" s="324"/>
      <c r="B19" s="325"/>
      <c r="C19" s="325"/>
      <c r="D19" s="325"/>
      <c r="E19" s="325"/>
      <c r="F19" s="325"/>
      <c r="G19" s="325"/>
      <c r="H19" s="325"/>
      <c r="I19" s="325"/>
      <c r="J19" s="326"/>
    </row>
    <row r="20" spans="1:10" ht="12.75" customHeight="1" x14ac:dyDescent="0.2">
      <c r="A20" s="324"/>
      <c r="B20" s="325"/>
      <c r="C20" s="325"/>
      <c r="D20" s="325"/>
      <c r="E20" s="325"/>
      <c r="F20" s="325"/>
      <c r="G20" s="325"/>
      <c r="H20" s="325"/>
      <c r="I20" s="325"/>
      <c r="J20" s="326"/>
    </row>
    <row r="21" spans="1:10" ht="15" customHeight="1" x14ac:dyDescent="0.2">
      <c r="A21" s="327"/>
      <c r="B21" s="328"/>
      <c r="C21" s="328"/>
      <c r="D21" s="328"/>
      <c r="E21" s="328"/>
      <c r="F21" s="328"/>
      <c r="G21" s="328"/>
      <c r="H21" s="328"/>
      <c r="I21" s="328"/>
      <c r="J21" s="329"/>
    </row>
    <row r="22" spans="1:10" ht="12.75" customHeight="1" x14ac:dyDescent="0.2">
      <c r="A22" s="391"/>
      <c r="B22" s="392"/>
      <c r="C22" s="392"/>
      <c r="D22" s="392"/>
      <c r="E22" s="392"/>
      <c r="F22" s="392"/>
      <c r="G22" s="392"/>
      <c r="H22" s="392"/>
      <c r="I22" s="392"/>
      <c r="J22" s="393"/>
    </row>
    <row r="23" spans="1:10" ht="12.75" customHeight="1" x14ac:dyDescent="0.2">
      <c r="A23" s="391"/>
      <c r="B23" s="392"/>
      <c r="C23" s="392"/>
      <c r="D23" s="392"/>
      <c r="E23" s="392"/>
      <c r="F23" s="392"/>
      <c r="G23" s="392"/>
      <c r="H23" s="392"/>
      <c r="I23" s="392"/>
      <c r="J23" s="393"/>
    </row>
    <row r="24" spans="1:10" ht="12.75" customHeight="1" x14ac:dyDescent="0.2">
      <c r="A24" s="391"/>
      <c r="B24" s="392"/>
      <c r="C24" s="392"/>
      <c r="D24" s="392"/>
      <c r="E24" s="392"/>
      <c r="F24" s="392"/>
      <c r="G24" s="392"/>
      <c r="H24" s="392"/>
      <c r="I24" s="392"/>
      <c r="J24" s="393"/>
    </row>
    <row r="25" spans="1:10" ht="12.75" customHeight="1" x14ac:dyDescent="0.2">
      <c r="A25" s="391"/>
      <c r="B25" s="392"/>
      <c r="C25" s="392"/>
      <c r="D25" s="392"/>
      <c r="E25" s="392"/>
      <c r="F25" s="392"/>
      <c r="G25" s="392"/>
      <c r="H25" s="392"/>
      <c r="I25" s="392"/>
      <c r="J25" s="393"/>
    </row>
    <row r="26" spans="1:10" ht="12.75" customHeight="1" x14ac:dyDescent="0.2">
      <c r="A26" s="391"/>
      <c r="B26" s="392"/>
      <c r="C26" s="392"/>
      <c r="D26" s="392"/>
      <c r="E26" s="392"/>
      <c r="F26" s="392"/>
      <c r="G26" s="392"/>
      <c r="H26" s="392"/>
      <c r="I26" s="392"/>
      <c r="J26" s="393"/>
    </row>
    <row r="27" spans="1:10" ht="12.75" customHeight="1" x14ac:dyDescent="0.2">
      <c r="A27" s="391"/>
      <c r="B27" s="392"/>
      <c r="C27" s="392"/>
      <c r="D27" s="392"/>
      <c r="E27" s="392"/>
      <c r="F27" s="392"/>
      <c r="G27" s="392"/>
      <c r="H27" s="392"/>
      <c r="I27" s="392"/>
      <c r="J27" s="393"/>
    </row>
    <row r="28" spans="1:10" ht="12.75" customHeight="1" x14ac:dyDescent="0.2">
      <c r="A28" s="391"/>
      <c r="B28" s="392"/>
      <c r="C28" s="392"/>
      <c r="D28" s="392"/>
      <c r="E28" s="392"/>
      <c r="F28" s="392"/>
      <c r="G28" s="392"/>
      <c r="H28" s="392"/>
      <c r="I28" s="392"/>
      <c r="J28" s="393"/>
    </row>
    <row r="29" spans="1:10" ht="12.75" customHeight="1" x14ac:dyDescent="0.2">
      <c r="A29" s="391"/>
      <c r="B29" s="392"/>
      <c r="C29" s="392"/>
      <c r="D29" s="392"/>
      <c r="E29" s="392"/>
      <c r="F29" s="392"/>
      <c r="G29" s="392"/>
      <c r="H29" s="392"/>
      <c r="I29" s="392"/>
      <c r="J29" s="393"/>
    </row>
    <row r="30" spans="1:10" ht="12.75" customHeight="1" x14ac:dyDescent="0.2">
      <c r="A30" s="391"/>
      <c r="B30" s="392"/>
      <c r="C30" s="392"/>
      <c r="D30" s="392"/>
      <c r="E30" s="392"/>
      <c r="F30" s="392"/>
      <c r="G30" s="392"/>
      <c r="H30" s="392"/>
      <c r="I30" s="392"/>
      <c r="J30" s="393"/>
    </row>
    <row r="31" spans="1:10" ht="12.75" customHeight="1" x14ac:dyDescent="0.2">
      <c r="A31" s="391"/>
      <c r="B31" s="392"/>
      <c r="C31" s="392"/>
      <c r="D31" s="392"/>
      <c r="E31" s="392"/>
      <c r="F31" s="392"/>
      <c r="G31" s="392"/>
      <c r="H31" s="392"/>
      <c r="I31" s="392"/>
      <c r="J31" s="393"/>
    </row>
    <row r="32" spans="1:10" ht="12.75" customHeight="1" x14ac:dyDescent="0.2">
      <c r="A32" s="391"/>
      <c r="B32" s="392"/>
      <c r="C32" s="392"/>
      <c r="D32" s="392"/>
      <c r="E32" s="392"/>
      <c r="F32" s="392"/>
      <c r="G32" s="392"/>
      <c r="H32" s="392"/>
      <c r="I32" s="392"/>
      <c r="J32" s="393"/>
    </row>
    <row r="33" spans="1:10" ht="12.75" customHeight="1" x14ac:dyDescent="0.2">
      <c r="A33" s="391"/>
      <c r="B33" s="392"/>
      <c r="C33" s="392"/>
      <c r="D33" s="392"/>
      <c r="E33" s="392"/>
      <c r="F33" s="392"/>
      <c r="G33" s="392"/>
      <c r="H33" s="392"/>
      <c r="I33" s="392"/>
      <c r="J33" s="393"/>
    </row>
    <row r="34" spans="1:10" ht="12.75" customHeight="1" x14ac:dyDescent="0.2">
      <c r="A34" s="391"/>
      <c r="B34" s="392"/>
      <c r="C34" s="392"/>
      <c r="D34" s="392"/>
      <c r="E34" s="392"/>
      <c r="F34" s="392"/>
      <c r="G34" s="392"/>
      <c r="H34" s="392"/>
      <c r="I34" s="392"/>
      <c r="J34" s="393"/>
    </row>
    <row r="35" spans="1:10" ht="12.75" customHeight="1" x14ac:dyDescent="0.2">
      <c r="A35" s="391"/>
      <c r="B35" s="392"/>
      <c r="C35" s="392"/>
      <c r="D35" s="392"/>
      <c r="E35" s="392"/>
      <c r="F35" s="392"/>
      <c r="G35" s="392"/>
      <c r="H35" s="392"/>
      <c r="I35" s="392"/>
      <c r="J35" s="393"/>
    </row>
    <row r="36" spans="1:10" ht="12.75" customHeight="1" x14ac:dyDescent="0.2">
      <c r="A36" s="391"/>
      <c r="B36" s="392"/>
      <c r="C36" s="392"/>
      <c r="D36" s="392"/>
      <c r="E36" s="392"/>
      <c r="F36" s="392"/>
      <c r="G36" s="392"/>
      <c r="H36" s="392"/>
      <c r="I36" s="392"/>
      <c r="J36" s="393"/>
    </row>
    <row r="37" spans="1:10" ht="12.75" customHeight="1" x14ac:dyDescent="0.2">
      <c r="A37" s="391"/>
      <c r="B37" s="392"/>
      <c r="C37" s="392"/>
      <c r="D37" s="392"/>
      <c r="E37" s="392"/>
      <c r="F37" s="392"/>
      <c r="G37" s="392"/>
      <c r="H37" s="392"/>
      <c r="I37" s="392"/>
      <c r="J37" s="393"/>
    </row>
    <row r="38" spans="1:10" ht="12.75" customHeight="1" x14ac:dyDescent="0.2">
      <c r="A38" s="391"/>
      <c r="B38" s="392"/>
      <c r="C38" s="392"/>
      <c r="D38" s="392"/>
      <c r="E38" s="392"/>
      <c r="F38" s="392"/>
      <c r="G38" s="392"/>
      <c r="H38" s="392"/>
      <c r="I38" s="392"/>
      <c r="J38" s="393"/>
    </row>
    <row r="39" spans="1:10" ht="12.75" customHeight="1" x14ac:dyDescent="0.2">
      <c r="A39" s="391"/>
      <c r="B39" s="392"/>
      <c r="C39" s="392"/>
      <c r="D39" s="392"/>
      <c r="E39" s="392"/>
      <c r="F39" s="392"/>
      <c r="G39" s="392"/>
      <c r="H39" s="392"/>
      <c r="I39" s="392"/>
      <c r="J39" s="393"/>
    </row>
    <row r="40" spans="1:10" ht="12.75" customHeight="1" x14ac:dyDescent="0.2">
      <c r="A40" s="391"/>
      <c r="B40" s="392"/>
      <c r="C40" s="392"/>
      <c r="D40" s="392"/>
      <c r="E40" s="392"/>
      <c r="F40" s="392"/>
      <c r="G40" s="392"/>
      <c r="H40" s="392"/>
      <c r="I40" s="392"/>
      <c r="J40" s="393"/>
    </row>
    <row r="41" spans="1:10" ht="12.75" customHeight="1" x14ac:dyDescent="0.2">
      <c r="A41" s="391"/>
      <c r="B41" s="392"/>
      <c r="C41" s="392"/>
      <c r="D41" s="392"/>
      <c r="E41" s="392"/>
      <c r="F41" s="392"/>
      <c r="G41" s="392"/>
      <c r="H41" s="392"/>
      <c r="I41" s="392"/>
      <c r="J41" s="393"/>
    </row>
    <row r="42" spans="1:10" s="61" customFormat="1" ht="25.5" customHeight="1" x14ac:dyDescent="0.2">
      <c r="A42" s="394" t="s">
        <v>285</v>
      </c>
      <c r="B42" s="395"/>
      <c r="C42" s="395"/>
      <c r="D42" s="395"/>
      <c r="E42" s="395"/>
      <c r="F42" s="395"/>
      <c r="G42" s="395"/>
      <c r="H42" s="395"/>
      <c r="I42" s="395"/>
      <c r="J42" s="396"/>
    </row>
    <row r="43" spans="1:10" ht="12.75" customHeight="1" x14ac:dyDescent="0.2">
      <c r="A43" s="321" t="s">
        <v>287</v>
      </c>
      <c r="B43" s="322"/>
      <c r="C43" s="322"/>
      <c r="D43" s="322"/>
      <c r="E43" s="322"/>
      <c r="F43" s="322"/>
      <c r="G43" s="322"/>
      <c r="H43" s="322"/>
      <c r="I43" s="322"/>
      <c r="J43" s="323"/>
    </row>
    <row r="44" spans="1:10" ht="12.75" customHeight="1" x14ac:dyDescent="0.2">
      <c r="A44" s="324"/>
      <c r="B44" s="325"/>
      <c r="C44" s="325"/>
      <c r="D44" s="325"/>
      <c r="E44" s="325"/>
      <c r="F44" s="325"/>
      <c r="G44" s="325"/>
      <c r="H44" s="325"/>
      <c r="I44" s="325"/>
      <c r="J44" s="326"/>
    </row>
    <row r="45" spans="1:10" ht="12.75" customHeight="1" x14ac:dyDescent="0.2">
      <c r="A45" s="324"/>
      <c r="B45" s="325"/>
      <c r="C45" s="325"/>
      <c r="D45" s="325"/>
      <c r="E45" s="325"/>
      <c r="F45" s="325"/>
      <c r="G45" s="325"/>
      <c r="H45" s="325"/>
      <c r="I45" s="325"/>
      <c r="J45" s="326"/>
    </row>
    <row r="46" spans="1:10" ht="15" customHeight="1" x14ac:dyDescent="0.2">
      <c r="A46" s="327"/>
      <c r="B46" s="328"/>
      <c r="C46" s="328"/>
      <c r="D46" s="328"/>
      <c r="E46" s="328"/>
      <c r="F46" s="328"/>
      <c r="G46" s="328"/>
      <c r="H46" s="328"/>
      <c r="I46" s="328"/>
      <c r="J46" s="329"/>
    </row>
    <row r="47" spans="1:10" ht="12.75" customHeight="1" x14ac:dyDescent="0.2">
      <c r="A47" s="391"/>
      <c r="B47" s="392"/>
      <c r="C47" s="392"/>
      <c r="D47" s="392"/>
      <c r="E47" s="392"/>
      <c r="F47" s="392"/>
      <c r="G47" s="392"/>
      <c r="H47" s="392"/>
      <c r="I47" s="392"/>
      <c r="J47" s="393"/>
    </row>
    <row r="48" spans="1:10" ht="12.75" customHeight="1" x14ac:dyDescent="0.2">
      <c r="A48" s="391"/>
      <c r="B48" s="392"/>
      <c r="C48" s="392"/>
      <c r="D48" s="392"/>
      <c r="E48" s="392"/>
      <c r="F48" s="392"/>
      <c r="G48" s="392"/>
      <c r="H48" s="392"/>
      <c r="I48" s="392"/>
      <c r="J48" s="393"/>
    </row>
    <row r="49" spans="1:10" ht="12.75" customHeight="1" x14ac:dyDescent="0.2">
      <c r="A49" s="391"/>
      <c r="B49" s="392"/>
      <c r="C49" s="392"/>
      <c r="D49" s="392"/>
      <c r="E49" s="392"/>
      <c r="F49" s="392"/>
      <c r="G49" s="392"/>
      <c r="H49" s="392"/>
      <c r="I49" s="392"/>
      <c r="J49" s="393"/>
    </row>
    <row r="50" spans="1:10" ht="12.75" customHeight="1" x14ac:dyDescent="0.2">
      <c r="A50" s="391"/>
      <c r="B50" s="392"/>
      <c r="C50" s="392"/>
      <c r="D50" s="392"/>
      <c r="E50" s="392"/>
      <c r="F50" s="392"/>
      <c r="G50" s="392"/>
      <c r="H50" s="392"/>
      <c r="I50" s="392"/>
      <c r="J50" s="393"/>
    </row>
    <row r="51" spans="1:10" ht="12.75" customHeight="1" x14ac:dyDescent="0.2">
      <c r="A51" s="391"/>
      <c r="B51" s="392"/>
      <c r="C51" s="392"/>
      <c r="D51" s="392"/>
      <c r="E51" s="392"/>
      <c r="F51" s="392"/>
      <c r="G51" s="392"/>
      <c r="H51" s="392"/>
      <c r="I51" s="392"/>
      <c r="J51" s="393"/>
    </row>
    <row r="52" spans="1:10" ht="12.75" customHeight="1" x14ac:dyDescent="0.2">
      <c r="A52" s="391"/>
      <c r="B52" s="392"/>
      <c r="C52" s="392"/>
      <c r="D52" s="392"/>
      <c r="E52" s="392"/>
      <c r="F52" s="392"/>
      <c r="G52" s="392"/>
      <c r="H52" s="392"/>
      <c r="I52" s="392"/>
      <c r="J52" s="393"/>
    </row>
    <row r="53" spans="1:10" ht="12.75" customHeight="1" x14ac:dyDescent="0.2">
      <c r="A53" s="391"/>
      <c r="B53" s="392"/>
      <c r="C53" s="392"/>
      <c r="D53" s="392"/>
      <c r="E53" s="392"/>
      <c r="F53" s="392"/>
      <c r="G53" s="392"/>
      <c r="H53" s="392"/>
      <c r="I53" s="392"/>
      <c r="J53" s="393"/>
    </row>
    <row r="54" spans="1:10" ht="12.75" customHeight="1" x14ac:dyDescent="0.2">
      <c r="A54" s="391"/>
      <c r="B54" s="392"/>
      <c r="C54" s="392"/>
      <c r="D54" s="392"/>
      <c r="E54" s="392"/>
      <c r="F54" s="392"/>
      <c r="G54" s="392"/>
      <c r="H54" s="392"/>
      <c r="I54" s="392"/>
      <c r="J54" s="393"/>
    </row>
    <row r="55" spans="1:10" ht="12.75" customHeight="1" x14ac:dyDescent="0.2">
      <c r="A55" s="391"/>
      <c r="B55" s="392"/>
      <c r="C55" s="392"/>
      <c r="D55" s="392"/>
      <c r="E55" s="392"/>
      <c r="F55" s="392"/>
      <c r="G55" s="392"/>
      <c r="H55" s="392"/>
      <c r="I55" s="392"/>
      <c r="J55" s="393"/>
    </row>
    <row r="56" spans="1:10" ht="12.75" customHeight="1" x14ac:dyDescent="0.2">
      <c r="A56" s="391"/>
      <c r="B56" s="392"/>
      <c r="C56" s="392"/>
      <c r="D56" s="392"/>
      <c r="E56" s="392"/>
      <c r="F56" s="392"/>
      <c r="G56" s="392"/>
      <c r="H56" s="392"/>
      <c r="I56" s="392"/>
      <c r="J56" s="393"/>
    </row>
    <row r="57" spans="1:10" ht="12.75" customHeight="1" x14ac:dyDescent="0.2">
      <c r="A57" s="391"/>
      <c r="B57" s="392"/>
      <c r="C57" s="392"/>
      <c r="D57" s="392"/>
      <c r="E57" s="392"/>
      <c r="F57" s="392"/>
      <c r="G57" s="392"/>
      <c r="H57" s="392"/>
      <c r="I57" s="392"/>
      <c r="J57" s="393"/>
    </row>
    <row r="58" spans="1:10" ht="12.75" customHeight="1" x14ac:dyDescent="0.2">
      <c r="A58" s="391"/>
      <c r="B58" s="392"/>
      <c r="C58" s="392"/>
      <c r="D58" s="392"/>
      <c r="E58" s="392"/>
      <c r="F58" s="392"/>
      <c r="G58" s="392"/>
      <c r="H58" s="392"/>
      <c r="I58" s="392"/>
      <c r="J58" s="393"/>
    </row>
    <row r="59" spans="1:10" ht="12.75" customHeight="1" x14ac:dyDescent="0.2">
      <c r="A59" s="391"/>
      <c r="B59" s="392"/>
      <c r="C59" s="392"/>
      <c r="D59" s="392"/>
      <c r="E59" s="392"/>
      <c r="F59" s="392"/>
      <c r="G59" s="392"/>
      <c r="H59" s="392"/>
      <c r="I59" s="392"/>
      <c r="J59" s="393"/>
    </row>
    <row r="60" spans="1:10" ht="12.75" customHeight="1" x14ac:dyDescent="0.2">
      <c r="A60" s="391"/>
      <c r="B60" s="392"/>
      <c r="C60" s="392"/>
      <c r="D60" s="392"/>
      <c r="E60" s="392"/>
      <c r="F60" s="392"/>
      <c r="G60" s="392"/>
      <c r="H60" s="392"/>
      <c r="I60" s="392"/>
      <c r="J60" s="393"/>
    </row>
    <row r="61" spans="1:10" ht="12.75" customHeight="1" x14ac:dyDescent="0.2">
      <c r="A61" s="391"/>
      <c r="B61" s="392"/>
      <c r="C61" s="392"/>
      <c r="D61" s="392"/>
      <c r="E61" s="392"/>
      <c r="F61" s="392"/>
      <c r="G61" s="392"/>
      <c r="H61" s="392"/>
      <c r="I61" s="392"/>
      <c r="J61" s="393"/>
    </row>
    <row r="62" spans="1:10" ht="12.75" customHeight="1" x14ac:dyDescent="0.2">
      <c r="A62" s="391"/>
      <c r="B62" s="392"/>
      <c r="C62" s="392"/>
      <c r="D62" s="392"/>
      <c r="E62" s="392"/>
      <c r="F62" s="392"/>
      <c r="G62" s="392"/>
      <c r="H62" s="392"/>
      <c r="I62" s="392"/>
      <c r="J62" s="393"/>
    </row>
    <row r="63" spans="1:10" ht="12.75" customHeight="1" x14ac:dyDescent="0.2">
      <c r="A63" s="391"/>
      <c r="B63" s="392"/>
      <c r="C63" s="392"/>
      <c r="D63" s="392"/>
      <c r="E63" s="392"/>
      <c r="F63" s="392"/>
      <c r="G63" s="392"/>
      <c r="H63" s="392"/>
      <c r="I63" s="392"/>
      <c r="J63" s="393"/>
    </row>
    <row r="64" spans="1:10" ht="12.75" customHeight="1" x14ac:dyDescent="0.2">
      <c r="A64" s="391"/>
      <c r="B64" s="392"/>
      <c r="C64" s="392"/>
      <c r="D64" s="392"/>
      <c r="E64" s="392"/>
      <c r="F64" s="392"/>
      <c r="G64" s="392"/>
      <c r="H64" s="392"/>
      <c r="I64" s="392"/>
      <c r="J64" s="393"/>
    </row>
    <row r="65" spans="1:30" ht="12.75" customHeight="1" x14ac:dyDescent="0.2">
      <c r="A65" s="391"/>
      <c r="B65" s="392"/>
      <c r="C65" s="392"/>
      <c r="D65" s="392"/>
      <c r="E65" s="392"/>
      <c r="F65" s="392"/>
      <c r="G65" s="392"/>
      <c r="H65" s="392"/>
      <c r="I65" s="392"/>
      <c r="J65" s="393"/>
    </row>
    <row r="66" spans="1:30" ht="12.75" customHeight="1" x14ac:dyDescent="0.2">
      <c r="A66" s="391"/>
      <c r="B66" s="392"/>
      <c r="C66" s="392"/>
      <c r="D66" s="392"/>
      <c r="E66" s="392"/>
      <c r="F66" s="392"/>
      <c r="G66" s="392"/>
      <c r="H66" s="392"/>
      <c r="I66" s="392"/>
      <c r="J66" s="393"/>
    </row>
    <row r="67" spans="1:30" ht="12.75" customHeight="1" x14ac:dyDescent="0.2">
      <c r="A67" s="391"/>
      <c r="B67" s="392"/>
      <c r="C67" s="392"/>
      <c r="D67" s="392"/>
      <c r="E67" s="392"/>
      <c r="F67" s="392"/>
      <c r="G67" s="392"/>
      <c r="H67" s="392"/>
      <c r="I67" s="392"/>
      <c r="J67" s="393"/>
    </row>
    <row r="68" spans="1:30" ht="12.75" customHeight="1" thickBot="1" x14ac:dyDescent="0.25">
      <c r="A68" s="438"/>
      <c r="B68" s="439"/>
      <c r="C68" s="439"/>
      <c r="D68" s="439"/>
      <c r="E68" s="439"/>
      <c r="F68" s="439"/>
      <c r="G68" s="439"/>
      <c r="H68" s="439"/>
      <c r="I68" s="439"/>
      <c r="J68" s="440"/>
    </row>
    <row r="69" spans="1:30" ht="12.75" customHeight="1" thickTop="1" x14ac:dyDescent="0.2"/>
    <row r="72" spans="1:30" ht="12.75" customHeight="1" x14ac:dyDescent="0.2">
      <c r="B72" s="610"/>
      <c r="C72" s="610"/>
      <c r="D72" s="610"/>
      <c r="E72" s="610"/>
      <c r="F72" s="610"/>
      <c r="G72" s="610"/>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2.75" customHeight="1" x14ac:dyDescent="0.2">
      <c r="B73" s="610"/>
      <c r="C73" s="610"/>
      <c r="D73" s="610"/>
      <c r="E73" s="610"/>
      <c r="F73" s="610"/>
      <c r="G73" s="610"/>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2.75" customHeight="1" x14ac:dyDescent="0.2">
      <c r="B74" s="580"/>
      <c r="C74" s="580"/>
      <c r="D74" s="580"/>
      <c r="E74" s="580"/>
      <c r="F74" s="580"/>
      <c r="G74" s="580"/>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12.75" customHeight="1" x14ac:dyDescent="0.2">
      <c r="B75" s="580"/>
      <c r="C75" s="580"/>
      <c r="D75" s="580"/>
      <c r="E75" s="580"/>
      <c r="F75" s="580"/>
      <c r="G75" s="580"/>
      <c r="H75" s="96"/>
      <c r="I75" s="96"/>
      <c r="J75" s="96"/>
      <c r="K75" s="96"/>
      <c r="L75" s="96"/>
      <c r="M75" s="96"/>
      <c r="N75" s="96"/>
      <c r="O75" s="96"/>
      <c r="P75" s="96"/>
      <c r="Q75" s="96"/>
      <c r="R75" s="96"/>
      <c r="S75" s="96"/>
      <c r="T75" s="96"/>
      <c r="U75" s="96"/>
      <c r="V75" s="96"/>
      <c r="W75" s="96"/>
      <c r="X75" s="96"/>
      <c r="Y75" s="96"/>
      <c r="Z75" s="96"/>
      <c r="AA75" s="96"/>
      <c r="AB75" s="96"/>
      <c r="AC75" s="96"/>
      <c r="AD75" s="96"/>
    </row>
    <row r="76" spans="1:30" ht="12.75" customHeight="1" x14ac:dyDescent="0.2">
      <c r="B76" s="580"/>
      <c r="C76" s="580"/>
      <c r="D76" s="580"/>
      <c r="E76" s="580"/>
      <c r="F76" s="580"/>
      <c r="G76" s="580"/>
    </row>
  </sheetData>
  <sheetProtection password="E686" sheet="1" formatRows="0"/>
  <mergeCells count="14">
    <mergeCell ref="B74:G76"/>
    <mergeCell ref="A43:J46"/>
    <mergeCell ref="A47:J68"/>
    <mergeCell ref="A42:J42"/>
    <mergeCell ref="B72:G72"/>
    <mergeCell ref="B73:G73"/>
    <mergeCell ref="A22:J41"/>
    <mergeCell ref="A18:J21"/>
    <mergeCell ref="A1:J2"/>
    <mergeCell ref="A3:J5"/>
    <mergeCell ref="A6:J7"/>
    <mergeCell ref="D10:I11"/>
    <mergeCell ref="D13:I14"/>
    <mergeCell ref="A17:J17"/>
  </mergeCells>
  <dataValidations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19"/>
  <sheetViews>
    <sheetView zoomScaleNormal="100" workbookViewId="0">
      <selection sqref="A1:J2"/>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04" t="s">
        <v>192</v>
      </c>
      <c r="B1" s="605"/>
      <c r="C1" s="605"/>
      <c r="D1" s="605"/>
      <c r="E1" s="605"/>
      <c r="F1" s="605"/>
      <c r="G1" s="605"/>
      <c r="H1" s="605"/>
      <c r="I1" s="605"/>
      <c r="J1" s="606"/>
    </row>
    <row r="2" spans="1:10" ht="12.75" customHeight="1" x14ac:dyDescent="0.2">
      <c r="A2" s="607"/>
      <c r="B2" s="608"/>
      <c r="C2" s="608"/>
      <c r="D2" s="608"/>
      <c r="E2" s="608"/>
      <c r="F2" s="608"/>
      <c r="G2" s="608"/>
      <c r="H2" s="608"/>
      <c r="I2" s="608"/>
      <c r="J2" s="609"/>
    </row>
    <row r="3" spans="1:10" ht="12.75" customHeight="1" x14ac:dyDescent="0.2">
      <c r="A3" s="298" t="s">
        <v>181</v>
      </c>
      <c r="B3" s="299"/>
      <c r="C3" s="299"/>
      <c r="D3" s="299"/>
      <c r="E3" s="299"/>
      <c r="F3" s="299"/>
      <c r="G3" s="299"/>
      <c r="H3" s="299"/>
      <c r="I3" s="299"/>
      <c r="J3" s="300"/>
    </row>
    <row r="4" spans="1:10" ht="12.75" customHeight="1" x14ac:dyDescent="0.2">
      <c r="A4" s="301"/>
      <c r="B4" s="302"/>
      <c r="C4" s="302"/>
      <c r="D4" s="302"/>
      <c r="E4" s="302"/>
      <c r="F4" s="302"/>
      <c r="G4" s="302"/>
      <c r="H4" s="302"/>
      <c r="I4" s="302"/>
      <c r="J4" s="303"/>
    </row>
    <row r="5" spans="1:10" ht="12.75" customHeight="1" x14ac:dyDescent="0.2">
      <c r="A5" s="304"/>
      <c r="B5" s="305"/>
      <c r="C5" s="305"/>
      <c r="D5" s="305"/>
      <c r="E5" s="305"/>
      <c r="F5" s="305"/>
      <c r="G5" s="305"/>
      <c r="H5" s="305"/>
      <c r="I5" s="305"/>
      <c r="J5" s="306"/>
    </row>
    <row r="6" spans="1:10" ht="12.75" customHeight="1" x14ac:dyDescent="0.2">
      <c r="A6" s="413" t="s">
        <v>189</v>
      </c>
      <c r="B6" s="414"/>
      <c r="C6" s="414"/>
      <c r="D6" s="414"/>
      <c r="E6" s="414"/>
      <c r="F6" s="414"/>
      <c r="G6" s="414"/>
      <c r="H6" s="414"/>
      <c r="I6" s="414"/>
      <c r="J6" s="415"/>
    </row>
    <row r="7" spans="1:10" ht="12.75" customHeight="1" x14ac:dyDescent="0.2">
      <c r="A7" s="416"/>
      <c r="B7" s="417"/>
      <c r="C7" s="417"/>
      <c r="D7" s="417"/>
      <c r="E7" s="417"/>
      <c r="F7" s="417"/>
      <c r="G7" s="417"/>
      <c r="H7" s="417"/>
      <c r="I7" s="417"/>
      <c r="J7" s="418"/>
    </row>
    <row r="8" spans="1:10" ht="12.75" customHeight="1" x14ac:dyDescent="0.2">
      <c r="A8" s="416"/>
      <c r="B8" s="417"/>
      <c r="C8" s="417"/>
      <c r="D8" s="417"/>
      <c r="E8" s="417"/>
      <c r="F8" s="417"/>
      <c r="G8" s="417"/>
      <c r="H8" s="417"/>
      <c r="I8" s="417"/>
      <c r="J8" s="418"/>
    </row>
    <row r="9" spans="1:10" ht="12.75" customHeight="1" x14ac:dyDescent="0.2">
      <c r="A9" s="416"/>
      <c r="B9" s="417"/>
      <c r="C9" s="417"/>
      <c r="D9" s="417"/>
      <c r="E9" s="417"/>
      <c r="F9" s="417"/>
      <c r="G9" s="417"/>
      <c r="H9" s="417"/>
      <c r="I9" s="417"/>
      <c r="J9" s="418"/>
    </row>
    <row r="10" spans="1:10" ht="12.75" customHeight="1" x14ac:dyDescent="0.2">
      <c r="A10" s="591"/>
      <c r="B10" s="592"/>
      <c r="C10" s="592"/>
      <c r="D10" s="592"/>
      <c r="E10" s="592"/>
      <c r="F10" s="592"/>
      <c r="G10" s="592"/>
      <c r="H10" s="592"/>
      <c r="I10" s="592"/>
      <c r="J10" s="593"/>
    </row>
    <row r="11" spans="1:10" s="61" customFormat="1" x14ac:dyDescent="0.2">
      <c r="A11" s="55"/>
      <c r="B11" s="56"/>
      <c r="C11" s="57"/>
      <c r="D11" s="58"/>
      <c r="E11" s="58"/>
      <c r="F11" s="58"/>
      <c r="G11" s="58"/>
      <c r="H11" s="59"/>
      <c r="I11" s="57"/>
      <c r="J11" s="60"/>
    </row>
    <row r="12" spans="1:10" s="61" customFormat="1" ht="25.5" customHeight="1" x14ac:dyDescent="0.2">
      <c r="A12" s="394" t="s">
        <v>191</v>
      </c>
      <c r="B12" s="395"/>
      <c r="C12" s="395"/>
      <c r="D12" s="395"/>
      <c r="E12" s="395"/>
      <c r="F12" s="395"/>
      <c r="G12" s="395"/>
      <c r="H12" s="395"/>
      <c r="I12" s="395"/>
      <c r="J12" s="396"/>
    </row>
    <row r="13" spans="1:10" s="61" customFormat="1" ht="12.75" customHeight="1" x14ac:dyDescent="0.2">
      <c r="A13" s="336" t="s">
        <v>182</v>
      </c>
      <c r="B13" s="337"/>
      <c r="C13" s="337"/>
      <c r="D13" s="337"/>
      <c r="E13" s="337"/>
      <c r="F13" s="436"/>
      <c r="G13" s="436"/>
      <c r="H13" s="436"/>
      <c r="I13" s="436"/>
      <c r="J13" s="437"/>
    </row>
    <row r="14" spans="1:10" ht="12.75" customHeight="1" x14ac:dyDescent="0.2">
      <c r="A14" s="321" t="s">
        <v>395</v>
      </c>
      <c r="B14" s="322"/>
      <c r="C14" s="322"/>
      <c r="D14" s="322"/>
      <c r="E14" s="322"/>
      <c r="F14" s="322"/>
      <c r="G14" s="322"/>
      <c r="H14" s="322"/>
      <c r="I14" s="322"/>
      <c r="J14" s="323"/>
    </row>
    <row r="15" spans="1:10" ht="12.75" customHeight="1" x14ac:dyDescent="0.2">
      <c r="A15" s="324"/>
      <c r="B15" s="325"/>
      <c r="C15" s="325"/>
      <c r="D15" s="325"/>
      <c r="E15" s="325"/>
      <c r="F15" s="325"/>
      <c r="G15" s="325"/>
      <c r="H15" s="325"/>
      <c r="I15" s="325"/>
      <c r="J15" s="326"/>
    </row>
    <row r="16" spans="1:10" ht="12.75" customHeight="1" x14ac:dyDescent="0.2">
      <c r="A16" s="324"/>
      <c r="B16" s="325"/>
      <c r="C16" s="325"/>
      <c r="D16" s="325"/>
      <c r="E16" s="325"/>
      <c r="F16" s="325"/>
      <c r="G16" s="325"/>
      <c r="H16" s="325"/>
      <c r="I16" s="325"/>
      <c r="J16" s="326"/>
    </row>
    <row r="17" spans="1:10" ht="15" customHeight="1" x14ac:dyDescent="0.2">
      <c r="A17" s="327"/>
      <c r="B17" s="328"/>
      <c r="C17" s="328"/>
      <c r="D17" s="328"/>
      <c r="E17" s="328"/>
      <c r="F17" s="328"/>
      <c r="G17" s="328"/>
      <c r="H17" s="328"/>
      <c r="I17" s="328"/>
      <c r="J17" s="329"/>
    </row>
    <row r="18" spans="1:10" ht="12.75" customHeight="1" x14ac:dyDescent="0.2">
      <c r="A18" s="391"/>
      <c r="B18" s="392"/>
      <c r="C18" s="392"/>
      <c r="D18" s="392"/>
      <c r="E18" s="392"/>
      <c r="F18" s="392"/>
      <c r="G18" s="392"/>
      <c r="H18" s="392"/>
      <c r="I18" s="392"/>
      <c r="J18" s="393"/>
    </row>
    <row r="19" spans="1:10" ht="12.75" customHeight="1" x14ac:dyDescent="0.2">
      <c r="A19" s="391"/>
      <c r="B19" s="392"/>
      <c r="C19" s="392"/>
      <c r="D19" s="392"/>
      <c r="E19" s="392"/>
      <c r="F19" s="392"/>
      <c r="G19" s="392"/>
      <c r="H19" s="392"/>
      <c r="I19" s="392"/>
      <c r="J19" s="393"/>
    </row>
    <row r="20" spans="1:10" ht="12.75" customHeight="1" x14ac:dyDescent="0.2">
      <c r="A20" s="391"/>
      <c r="B20" s="392"/>
      <c r="C20" s="392"/>
      <c r="D20" s="392"/>
      <c r="E20" s="392"/>
      <c r="F20" s="392"/>
      <c r="G20" s="392"/>
      <c r="H20" s="392"/>
      <c r="I20" s="392"/>
      <c r="J20" s="393"/>
    </row>
    <row r="21" spans="1:10" ht="12.75" customHeight="1" x14ac:dyDescent="0.2">
      <c r="A21" s="391"/>
      <c r="B21" s="392"/>
      <c r="C21" s="392"/>
      <c r="D21" s="392"/>
      <c r="E21" s="392"/>
      <c r="F21" s="392"/>
      <c r="G21" s="392"/>
      <c r="H21" s="392"/>
      <c r="I21" s="392"/>
      <c r="J21" s="393"/>
    </row>
    <row r="22" spans="1:10" ht="12.75" customHeight="1" x14ac:dyDescent="0.2">
      <c r="A22" s="391"/>
      <c r="B22" s="392"/>
      <c r="C22" s="392"/>
      <c r="D22" s="392"/>
      <c r="E22" s="392"/>
      <c r="F22" s="392"/>
      <c r="G22" s="392"/>
      <c r="H22" s="392"/>
      <c r="I22" s="392"/>
      <c r="J22" s="393"/>
    </row>
    <row r="23" spans="1:10" ht="12.75" customHeight="1" x14ac:dyDescent="0.2">
      <c r="A23" s="391"/>
      <c r="B23" s="392"/>
      <c r="C23" s="392"/>
      <c r="D23" s="392"/>
      <c r="E23" s="392"/>
      <c r="F23" s="392"/>
      <c r="G23" s="392"/>
      <c r="H23" s="392"/>
      <c r="I23" s="392"/>
      <c r="J23" s="393"/>
    </row>
    <row r="24" spans="1:10" ht="12.75" customHeight="1" x14ac:dyDescent="0.2">
      <c r="A24" s="391"/>
      <c r="B24" s="392"/>
      <c r="C24" s="392"/>
      <c r="D24" s="392"/>
      <c r="E24" s="392"/>
      <c r="F24" s="392"/>
      <c r="G24" s="392"/>
      <c r="H24" s="392"/>
      <c r="I24" s="392"/>
      <c r="J24" s="393"/>
    </row>
    <row r="25" spans="1:10" ht="12.75" customHeight="1" x14ac:dyDescent="0.2">
      <c r="A25" s="391"/>
      <c r="B25" s="392"/>
      <c r="C25" s="392"/>
      <c r="D25" s="392"/>
      <c r="E25" s="392"/>
      <c r="F25" s="392"/>
      <c r="G25" s="392"/>
      <c r="H25" s="392"/>
      <c r="I25" s="392"/>
      <c r="J25" s="393"/>
    </row>
    <row r="26" spans="1:10" ht="12.75" customHeight="1" x14ac:dyDescent="0.2">
      <c r="A26" s="391"/>
      <c r="B26" s="392"/>
      <c r="C26" s="392"/>
      <c r="D26" s="392"/>
      <c r="E26" s="392"/>
      <c r="F26" s="392"/>
      <c r="G26" s="392"/>
      <c r="H26" s="392"/>
      <c r="I26" s="392"/>
      <c r="J26" s="393"/>
    </row>
    <row r="27" spans="1:10" ht="12.75" customHeight="1" x14ac:dyDescent="0.2">
      <c r="A27" s="391"/>
      <c r="B27" s="392"/>
      <c r="C27" s="392"/>
      <c r="D27" s="392"/>
      <c r="E27" s="392"/>
      <c r="F27" s="392"/>
      <c r="G27" s="392"/>
      <c r="H27" s="392"/>
      <c r="I27" s="392"/>
      <c r="J27" s="393"/>
    </row>
    <row r="28" spans="1:10" ht="12.75" customHeight="1" x14ac:dyDescent="0.2">
      <c r="A28" s="391"/>
      <c r="B28" s="392"/>
      <c r="C28" s="392"/>
      <c r="D28" s="392"/>
      <c r="E28" s="392"/>
      <c r="F28" s="392"/>
      <c r="G28" s="392"/>
      <c r="H28" s="392"/>
      <c r="I28" s="392"/>
      <c r="J28" s="393"/>
    </row>
    <row r="29" spans="1:10" ht="12.75" customHeight="1" x14ac:dyDescent="0.2">
      <c r="A29" s="391"/>
      <c r="B29" s="392"/>
      <c r="C29" s="392"/>
      <c r="D29" s="392"/>
      <c r="E29" s="392"/>
      <c r="F29" s="392"/>
      <c r="G29" s="392"/>
      <c r="H29" s="392"/>
      <c r="I29" s="392"/>
      <c r="J29" s="393"/>
    </row>
    <row r="30" spans="1:10" ht="12.75" customHeight="1" x14ac:dyDescent="0.2">
      <c r="A30" s="391"/>
      <c r="B30" s="392"/>
      <c r="C30" s="392"/>
      <c r="D30" s="392"/>
      <c r="E30" s="392"/>
      <c r="F30" s="392"/>
      <c r="G30" s="392"/>
      <c r="H30" s="392"/>
      <c r="I30" s="392"/>
      <c r="J30" s="393"/>
    </row>
    <row r="31" spans="1:10" ht="12.75" customHeight="1" x14ac:dyDescent="0.2">
      <c r="A31" s="391"/>
      <c r="B31" s="392"/>
      <c r="C31" s="392"/>
      <c r="D31" s="392"/>
      <c r="E31" s="392"/>
      <c r="F31" s="392"/>
      <c r="G31" s="392"/>
      <c r="H31" s="392"/>
      <c r="I31" s="392"/>
      <c r="J31" s="393"/>
    </row>
    <row r="32" spans="1:10" ht="12.75" customHeight="1" x14ac:dyDescent="0.2">
      <c r="A32" s="391"/>
      <c r="B32" s="392"/>
      <c r="C32" s="392"/>
      <c r="D32" s="392"/>
      <c r="E32" s="392"/>
      <c r="F32" s="392"/>
      <c r="G32" s="392"/>
      <c r="H32" s="392"/>
      <c r="I32" s="392"/>
      <c r="J32" s="393"/>
    </row>
    <row r="33" spans="1:10" ht="12.75" customHeight="1" x14ac:dyDescent="0.2">
      <c r="A33" s="391"/>
      <c r="B33" s="392"/>
      <c r="C33" s="392"/>
      <c r="D33" s="392"/>
      <c r="E33" s="392"/>
      <c r="F33" s="392"/>
      <c r="G33" s="392"/>
      <c r="H33" s="392"/>
      <c r="I33" s="392"/>
      <c r="J33" s="393"/>
    </row>
    <row r="34" spans="1:10" ht="12.75" customHeight="1" x14ac:dyDescent="0.2">
      <c r="A34" s="391"/>
      <c r="B34" s="392"/>
      <c r="C34" s="392"/>
      <c r="D34" s="392"/>
      <c r="E34" s="392"/>
      <c r="F34" s="392"/>
      <c r="G34" s="392"/>
      <c r="H34" s="392"/>
      <c r="I34" s="392"/>
      <c r="J34" s="393"/>
    </row>
    <row r="35" spans="1:10" ht="12.75" customHeight="1" x14ac:dyDescent="0.2">
      <c r="A35" s="391"/>
      <c r="B35" s="392"/>
      <c r="C35" s="392"/>
      <c r="D35" s="392"/>
      <c r="E35" s="392"/>
      <c r="F35" s="392"/>
      <c r="G35" s="392"/>
      <c r="H35" s="392"/>
      <c r="I35" s="392"/>
      <c r="J35" s="393"/>
    </row>
    <row r="36" spans="1:10" ht="12.75" customHeight="1" x14ac:dyDescent="0.2">
      <c r="A36" s="391"/>
      <c r="B36" s="392"/>
      <c r="C36" s="392"/>
      <c r="D36" s="392"/>
      <c r="E36" s="392"/>
      <c r="F36" s="392"/>
      <c r="G36" s="392"/>
      <c r="H36" s="392"/>
      <c r="I36" s="392"/>
      <c r="J36" s="393"/>
    </row>
    <row r="37" spans="1:10" ht="12.75" customHeight="1" x14ac:dyDescent="0.2">
      <c r="A37" s="391"/>
      <c r="B37" s="392"/>
      <c r="C37" s="392"/>
      <c r="D37" s="392"/>
      <c r="E37" s="392"/>
      <c r="F37" s="392"/>
      <c r="G37" s="392"/>
      <c r="H37" s="392"/>
      <c r="I37" s="392"/>
      <c r="J37" s="393"/>
    </row>
    <row r="38" spans="1:10" ht="12.75" customHeight="1" x14ac:dyDescent="0.2">
      <c r="A38" s="391"/>
      <c r="B38" s="392"/>
      <c r="C38" s="392"/>
      <c r="D38" s="392"/>
      <c r="E38" s="392"/>
      <c r="F38" s="392"/>
      <c r="G38" s="392"/>
      <c r="H38" s="392"/>
      <c r="I38" s="392"/>
      <c r="J38" s="393"/>
    </row>
    <row r="39" spans="1:10" ht="12.75" customHeight="1" x14ac:dyDescent="0.2">
      <c r="A39" s="391"/>
      <c r="B39" s="392"/>
      <c r="C39" s="392"/>
      <c r="D39" s="392"/>
      <c r="E39" s="392"/>
      <c r="F39" s="392"/>
      <c r="G39" s="392"/>
      <c r="H39" s="392"/>
      <c r="I39" s="392"/>
      <c r="J39" s="393"/>
    </row>
    <row r="40" spans="1:10" ht="12.75" customHeight="1" x14ac:dyDescent="0.2">
      <c r="A40" s="391"/>
      <c r="B40" s="392"/>
      <c r="C40" s="392"/>
      <c r="D40" s="392"/>
      <c r="E40" s="392"/>
      <c r="F40" s="392"/>
      <c r="G40" s="392"/>
      <c r="H40" s="392"/>
      <c r="I40" s="392"/>
      <c r="J40" s="393"/>
    </row>
    <row r="41" spans="1:10" ht="12.75" customHeight="1" x14ac:dyDescent="0.2">
      <c r="A41" s="391"/>
      <c r="B41" s="392"/>
      <c r="C41" s="392"/>
      <c r="D41" s="392"/>
      <c r="E41" s="392"/>
      <c r="F41" s="392"/>
      <c r="G41" s="392"/>
      <c r="H41" s="392"/>
      <c r="I41" s="392"/>
      <c r="J41" s="393"/>
    </row>
    <row r="42" spans="1:10" ht="12.75" customHeight="1" x14ac:dyDescent="0.2">
      <c r="A42" s="391"/>
      <c r="B42" s="392"/>
      <c r="C42" s="392"/>
      <c r="D42" s="392"/>
      <c r="E42" s="392"/>
      <c r="F42" s="392"/>
      <c r="G42" s="392"/>
      <c r="H42" s="392"/>
      <c r="I42" s="392"/>
      <c r="J42" s="393"/>
    </row>
    <row r="43" spans="1:10" s="61" customFormat="1" x14ac:dyDescent="0.2">
      <c r="A43" s="55"/>
      <c r="B43" s="56"/>
      <c r="C43" s="57"/>
      <c r="D43" s="58"/>
      <c r="E43" s="58"/>
      <c r="F43" s="58"/>
      <c r="G43" s="58"/>
      <c r="H43" s="59"/>
      <c r="I43" s="57"/>
      <c r="J43" s="60"/>
    </row>
    <row r="44" spans="1:10" s="61" customFormat="1" ht="25.5" customHeight="1" x14ac:dyDescent="0.2">
      <c r="A44" s="394" t="s">
        <v>190</v>
      </c>
      <c r="B44" s="395"/>
      <c r="C44" s="395"/>
      <c r="D44" s="395"/>
      <c r="E44" s="395"/>
      <c r="F44" s="395"/>
      <c r="G44" s="395"/>
      <c r="H44" s="395"/>
      <c r="I44" s="395"/>
      <c r="J44" s="396"/>
    </row>
    <row r="45" spans="1:10" s="61" customFormat="1" ht="12.75" customHeight="1" x14ac:dyDescent="0.2">
      <c r="A45" s="336" t="s">
        <v>182</v>
      </c>
      <c r="B45" s="337"/>
      <c r="C45" s="337"/>
      <c r="D45" s="337"/>
      <c r="E45" s="337"/>
      <c r="F45" s="436"/>
      <c r="G45" s="436"/>
      <c r="H45" s="436"/>
      <c r="I45" s="436"/>
      <c r="J45" s="437"/>
    </row>
    <row r="46" spans="1:10" ht="12.75" customHeight="1" x14ac:dyDescent="0.2">
      <c r="A46" s="321" t="s">
        <v>395</v>
      </c>
      <c r="B46" s="322"/>
      <c r="C46" s="322"/>
      <c r="D46" s="322"/>
      <c r="E46" s="322"/>
      <c r="F46" s="322"/>
      <c r="G46" s="322"/>
      <c r="H46" s="322"/>
      <c r="I46" s="322"/>
      <c r="J46" s="323"/>
    </row>
    <row r="47" spans="1:10" ht="12.75" customHeight="1" x14ac:dyDescent="0.2">
      <c r="A47" s="324"/>
      <c r="B47" s="325"/>
      <c r="C47" s="325"/>
      <c r="D47" s="325"/>
      <c r="E47" s="325"/>
      <c r="F47" s="325"/>
      <c r="G47" s="325"/>
      <c r="H47" s="325"/>
      <c r="I47" s="325"/>
      <c r="J47" s="326"/>
    </row>
    <row r="48" spans="1:10" ht="12.75" customHeight="1" x14ac:dyDescent="0.2">
      <c r="A48" s="324"/>
      <c r="B48" s="325"/>
      <c r="C48" s="325"/>
      <c r="D48" s="325"/>
      <c r="E48" s="325"/>
      <c r="F48" s="325"/>
      <c r="G48" s="325"/>
      <c r="H48" s="325"/>
      <c r="I48" s="325"/>
      <c r="J48" s="326"/>
    </row>
    <row r="49" spans="1:10" ht="15" customHeight="1" x14ac:dyDescent="0.2">
      <c r="A49" s="327"/>
      <c r="B49" s="328"/>
      <c r="C49" s="328"/>
      <c r="D49" s="328"/>
      <c r="E49" s="328"/>
      <c r="F49" s="328"/>
      <c r="G49" s="328"/>
      <c r="H49" s="328"/>
      <c r="I49" s="328"/>
      <c r="J49" s="329"/>
    </row>
    <row r="50" spans="1:10" ht="12.75" customHeight="1" x14ac:dyDescent="0.2">
      <c r="A50" s="391"/>
      <c r="B50" s="392"/>
      <c r="C50" s="392"/>
      <c r="D50" s="392"/>
      <c r="E50" s="392"/>
      <c r="F50" s="392"/>
      <c r="G50" s="392"/>
      <c r="H50" s="392"/>
      <c r="I50" s="392"/>
      <c r="J50" s="393"/>
    </row>
    <row r="51" spans="1:10" ht="12.75" customHeight="1" x14ac:dyDescent="0.2">
      <c r="A51" s="391"/>
      <c r="B51" s="392"/>
      <c r="C51" s="392"/>
      <c r="D51" s="392"/>
      <c r="E51" s="392"/>
      <c r="F51" s="392"/>
      <c r="G51" s="392"/>
      <c r="H51" s="392"/>
      <c r="I51" s="392"/>
      <c r="J51" s="393"/>
    </row>
    <row r="52" spans="1:10" ht="12.75" customHeight="1" x14ac:dyDescent="0.2">
      <c r="A52" s="391"/>
      <c r="B52" s="392"/>
      <c r="C52" s="392"/>
      <c r="D52" s="392"/>
      <c r="E52" s="392"/>
      <c r="F52" s="392"/>
      <c r="G52" s="392"/>
      <c r="H52" s="392"/>
      <c r="I52" s="392"/>
      <c r="J52" s="393"/>
    </row>
    <row r="53" spans="1:10" ht="12.75" customHeight="1" x14ac:dyDescent="0.2">
      <c r="A53" s="391"/>
      <c r="B53" s="392"/>
      <c r="C53" s="392"/>
      <c r="D53" s="392"/>
      <c r="E53" s="392"/>
      <c r="F53" s="392"/>
      <c r="G53" s="392"/>
      <c r="H53" s="392"/>
      <c r="I53" s="392"/>
      <c r="J53" s="393"/>
    </row>
    <row r="54" spans="1:10" ht="12.75" customHeight="1" x14ac:dyDescent="0.2">
      <c r="A54" s="391"/>
      <c r="B54" s="392"/>
      <c r="C54" s="392"/>
      <c r="D54" s="392"/>
      <c r="E54" s="392"/>
      <c r="F54" s="392"/>
      <c r="G54" s="392"/>
      <c r="H54" s="392"/>
      <c r="I54" s="392"/>
      <c r="J54" s="393"/>
    </row>
    <row r="55" spans="1:10" ht="12.75" customHeight="1" x14ac:dyDescent="0.2">
      <c r="A55" s="391"/>
      <c r="B55" s="392"/>
      <c r="C55" s="392"/>
      <c r="D55" s="392"/>
      <c r="E55" s="392"/>
      <c r="F55" s="392"/>
      <c r="G55" s="392"/>
      <c r="H55" s="392"/>
      <c r="I55" s="392"/>
      <c r="J55" s="393"/>
    </row>
    <row r="56" spans="1:10" ht="12.75" customHeight="1" x14ac:dyDescent="0.2">
      <c r="A56" s="391"/>
      <c r="B56" s="392"/>
      <c r="C56" s="392"/>
      <c r="D56" s="392"/>
      <c r="E56" s="392"/>
      <c r="F56" s="392"/>
      <c r="G56" s="392"/>
      <c r="H56" s="392"/>
      <c r="I56" s="392"/>
      <c r="J56" s="393"/>
    </row>
    <row r="57" spans="1:10" ht="12.75" customHeight="1" x14ac:dyDescent="0.2">
      <c r="A57" s="391"/>
      <c r="B57" s="392"/>
      <c r="C57" s="392"/>
      <c r="D57" s="392"/>
      <c r="E57" s="392"/>
      <c r="F57" s="392"/>
      <c r="G57" s="392"/>
      <c r="H57" s="392"/>
      <c r="I57" s="392"/>
      <c r="J57" s="393"/>
    </row>
    <row r="58" spans="1:10" ht="12.75" customHeight="1" x14ac:dyDescent="0.2">
      <c r="A58" s="391"/>
      <c r="B58" s="392"/>
      <c r="C58" s="392"/>
      <c r="D58" s="392"/>
      <c r="E58" s="392"/>
      <c r="F58" s="392"/>
      <c r="G58" s="392"/>
      <c r="H58" s="392"/>
      <c r="I58" s="392"/>
      <c r="J58" s="393"/>
    </row>
    <row r="59" spans="1:10" ht="12.75" customHeight="1" x14ac:dyDescent="0.2">
      <c r="A59" s="391"/>
      <c r="B59" s="392"/>
      <c r="C59" s="392"/>
      <c r="D59" s="392"/>
      <c r="E59" s="392"/>
      <c r="F59" s="392"/>
      <c r="G59" s="392"/>
      <c r="H59" s="392"/>
      <c r="I59" s="392"/>
      <c r="J59" s="393"/>
    </row>
    <row r="60" spans="1:10" ht="12.75" customHeight="1" x14ac:dyDescent="0.2">
      <c r="A60" s="391"/>
      <c r="B60" s="392"/>
      <c r="C60" s="392"/>
      <c r="D60" s="392"/>
      <c r="E60" s="392"/>
      <c r="F60" s="392"/>
      <c r="G60" s="392"/>
      <c r="H60" s="392"/>
      <c r="I60" s="392"/>
      <c r="J60" s="393"/>
    </row>
    <row r="61" spans="1:10" ht="12.75" customHeight="1" x14ac:dyDescent="0.2">
      <c r="A61" s="391"/>
      <c r="B61" s="392"/>
      <c r="C61" s="392"/>
      <c r="D61" s="392"/>
      <c r="E61" s="392"/>
      <c r="F61" s="392"/>
      <c r="G61" s="392"/>
      <c r="H61" s="392"/>
      <c r="I61" s="392"/>
      <c r="J61" s="393"/>
    </row>
    <row r="62" spans="1:10" ht="12.75" customHeight="1" x14ac:dyDescent="0.2">
      <c r="A62" s="391"/>
      <c r="B62" s="392"/>
      <c r="C62" s="392"/>
      <c r="D62" s="392"/>
      <c r="E62" s="392"/>
      <c r="F62" s="392"/>
      <c r="G62" s="392"/>
      <c r="H62" s="392"/>
      <c r="I62" s="392"/>
      <c r="J62" s="393"/>
    </row>
    <row r="63" spans="1:10" ht="12.75" customHeight="1" x14ac:dyDescent="0.2">
      <c r="A63" s="391"/>
      <c r="B63" s="392"/>
      <c r="C63" s="392"/>
      <c r="D63" s="392"/>
      <c r="E63" s="392"/>
      <c r="F63" s="392"/>
      <c r="G63" s="392"/>
      <c r="H63" s="392"/>
      <c r="I63" s="392"/>
      <c r="J63" s="393"/>
    </row>
    <row r="64" spans="1:10" ht="12.75" customHeight="1" x14ac:dyDescent="0.2">
      <c r="A64" s="391"/>
      <c r="B64" s="392"/>
      <c r="C64" s="392"/>
      <c r="D64" s="392"/>
      <c r="E64" s="392"/>
      <c r="F64" s="392"/>
      <c r="G64" s="392"/>
      <c r="H64" s="392"/>
      <c r="I64" s="392"/>
      <c r="J64" s="393"/>
    </row>
    <row r="65" spans="1:10" ht="12.75" customHeight="1" x14ac:dyDescent="0.2">
      <c r="A65" s="391"/>
      <c r="B65" s="392"/>
      <c r="C65" s="392"/>
      <c r="D65" s="392"/>
      <c r="E65" s="392"/>
      <c r="F65" s="392"/>
      <c r="G65" s="392"/>
      <c r="H65" s="392"/>
      <c r="I65" s="392"/>
      <c r="J65" s="393"/>
    </row>
    <row r="66" spans="1:10" ht="12.75" customHeight="1" x14ac:dyDescent="0.2">
      <c r="A66" s="391"/>
      <c r="B66" s="392"/>
      <c r="C66" s="392"/>
      <c r="D66" s="392"/>
      <c r="E66" s="392"/>
      <c r="F66" s="392"/>
      <c r="G66" s="392"/>
      <c r="H66" s="392"/>
      <c r="I66" s="392"/>
      <c r="J66" s="393"/>
    </row>
    <row r="67" spans="1:10" ht="12.75" customHeight="1" x14ac:dyDescent="0.2">
      <c r="A67" s="391"/>
      <c r="B67" s="392"/>
      <c r="C67" s="392"/>
      <c r="D67" s="392"/>
      <c r="E67" s="392"/>
      <c r="F67" s="392"/>
      <c r="G67" s="392"/>
      <c r="H67" s="392"/>
      <c r="I67" s="392"/>
      <c r="J67" s="393"/>
    </row>
    <row r="68" spans="1:10" ht="12.75" customHeight="1" x14ac:dyDescent="0.2">
      <c r="A68" s="391"/>
      <c r="B68" s="392"/>
      <c r="C68" s="392"/>
      <c r="D68" s="392"/>
      <c r="E68" s="392"/>
      <c r="F68" s="392"/>
      <c r="G68" s="392"/>
      <c r="H68" s="392"/>
      <c r="I68" s="392"/>
      <c r="J68" s="393"/>
    </row>
    <row r="69" spans="1:10" ht="12.75" customHeight="1" x14ac:dyDescent="0.2">
      <c r="A69" s="391"/>
      <c r="B69" s="392"/>
      <c r="C69" s="392"/>
      <c r="D69" s="392"/>
      <c r="E69" s="392"/>
      <c r="F69" s="392"/>
      <c r="G69" s="392"/>
      <c r="H69" s="392"/>
      <c r="I69" s="392"/>
      <c r="J69" s="393"/>
    </row>
    <row r="70" spans="1:10" ht="12.75" customHeight="1" x14ac:dyDescent="0.2">
      <c r="A70" s="391"/>
      <c r="B70" s="392"/>
      <c r="C70" s="392"/>
      <c r="D70" s="392"/>
      <c r="E70" s="392"/>
      <c r="F70" s="392"/>
      <c r="G70" s="392"/>
      <c r="H70" s="392"/>
      <c r="I70" s="392"/>
      <c r="J70" s="393"/>
    </row>
    <row r="71" spans="1:10" ht="12.75" customHeight="1" x14ac:dyDescent="0.2">
      <c r="A71" s="391"/>
      <c r="B71" s="392"/>
      <c r="C71" s="392"/>
      <c r="D71" s="392"/>
      <c r="E71" s="392"/>
      <c r="F71" s="392"/>
      <c r="G71" s="392"/>
      <c r="H71" s="392"/>
      <c r="I71" s="392"/>
      <c r="J71" s="393"/>
    </row>
    <row r="72" spans="1:10" ht="12.75" customHeight="1" x14ac:dyDescent="0.2">
      <c r="A72" s="391"/>
      <c r="B72" s="392"/>
      <c r="C72" s="392"/>
      <c r="D72" s="392"/>
      <c r="E72" s="392"/>
      <c r="F72" s="392"/>
      <c r="G72" s="392"/>
      <c r="H72" s="392"/>
      <c r="I72" s="392"/>
      <c r="J72" s="393"/>
    </row>
    <row r="73" spans="1:10" ht="12.75" customHeight="1" x14ac:dyDescent="0.2">
      <c r="A73" s="391"/>
      <c r="B73" s="392"/>
      <c r="C73" s="392"/>
      <c r="D73" s="392"/>
      <c r="E73" s="392"/>
      <c r="F73" s="392"/>
      <c r="G73" s="392"/>
      <c r="H73" s="392"/>
      <c r="I73" s="392"/>
      <c r="J73" s="393"/>
    </row>
    <row r="74" spans="1:10" ht="12.75" customHeight="1" x14ac:dyDescent="0.2">
      <c r="A74" s="391"/>
      <c r="B74" s="392"/>
      <c r="C74" s="392"/>
      <c r="D74" s="392"/>
      <c r="E74" s="392"/>
      <c r="F74" s="392"/>
      <c r="G74" s="392"/>
      <c r="H74" s="392"/>
      <c r="I74" s="392"/>
      <c r="J74" s="393"/>
    </row>
    <row r="75" spans="1:10" ht="12.75" customHeight="1" x14ac:dyDescent="0.2">
      <c r="A75" s="391"/>
      <c r="B75" s="392"/>
      <c r="C75" s="392"/>
      <c r="D75" s="392"/>
      <c r="E75" s="392"/>
      <c r="F75" s="392"/>
      <c r="G75" s="392"/>
      <c r="H75" s="392"/>
      <c r="I75" s="392"/>
      <c r="J75" s="393"/>
    </row>
    <row r="76" spans="1:10" ht="12.75" customHeight="1" x14ac:dyDescent="0.2">
      <c r="A76" s="391"/>
      <c r="B76" s="392"/>
      <c r="C76" s="392"/>
      <c r="D76" s="392"/>
      <c r="E76" s="392"/>
      <c r="F76" s="392"/>
      <c r="G76" s="392"/>
      <c r="H76" s="392"/>
      <c r="I76" s="392"/>
      <c r="J76" s="393"/>
    </row>
    <row r="77" spans="1:10" ht="12.75" customHeight="1" x14ac:dyDescent="0.2">
      <c r="A77" s="391"/>
      <c r="B77" s="392"/>
      <c r="C77" s="392"/>
      <c r="D77" s="392"/>
      <c r="E77" s="392"/>
      <c r="F77" s="392"/>
      <c r="G77" s="392"/>
      <c r="H77" s="392"/>
      <c r="I77" s="392"/>
      <c r="J77" s="393"/>
    </row>
    <row r="78" spans="1:10" ht="12.75" customHeight="1" x14ac:dyDescent="0.2">
      <c r="A78" s="391"/>
      <c r="B78" s="392"/>
      <c r="C78" s="392"/>
      <c r="D78" s="392"/>
      <c r="E78" s="392"/>
      <c r="F78" s="392"/>
      <c r="G78" s="392"/>
      <c r="H78" s="392"/>
      <c r="I78" s="392"/>
      <c r="J78" s="393"/>
    </row>
    <row r="79" spans="1:10" ht="12.75" customHeight="1" x14ac:dyDescent="0.2">
      <c r="A79" s="391"/>
      <c r="B79" s="392"/>
      <c r="C79" s="392"/>
      <c r="D79" s="392"/>
      <c r="E79" s="392"/>
      <c r="F79" s="392"/>
      <c r="G79" s="392"/>
      <c r="H79" s="392"/>
      <c r="I79" s="392"/>
      <c r="J79" s="393"/>
    </row>
    <row r="80" spans="1:10" ht="12.75" customHeight="1" x14ac:dyDescent="0.2">
      <c r="A80" s="391"/>
      <c r="B80" s="392"/>
      <c r="C80" s="392"/>
      <c r="D80" s="392"/>
      <c r="E80" s="392"/>
      <c r="F80" s="392"/>
      <c r="G80" s="392"/>
      <c r="H80" s="392"/>
      <c r="I80" s="392"/>
      <c r="J80" s="393"/>
    </row>
    <row r="81" spans="1:10" ht="12.75" customHeight="1" x14ac:dyDescent="0.2">
      <c r="A81" s="391"/>
      <c r="B81" s="392"/>
      <c r="C81" s="392"/>
      <c r="D81" s="392"/>
      <c r="E81" s="392"/>
      <c r="F81" s="392"/>
      <c r="G81" s="392"/>
      <c r="H81" s="392"/>
      <c r="I81" s="392"/>
      <c r="J81" s="393"/>
    </row>
    <row r="82" spans="1:10" ht="12.75" customHeight="1" x14ac:dyDescent="0.2">
      <c r="A82" s="391"/>
      <c r="B82" s="392"/>
      <c r="C82" s="392"/>
      <c r="D82" s="392"/>
      <c r="E82" s="392"/>
      <c r="F82" s="392"/>
      <c r="G82" s="392"/>
      <c r="H82" s="392"/>
      <c r="I82" s="392"/>
      <c r="J82" s="393"/>
    </row>
    <row r="83" spans="1:10" ht="12.75" customHeight="1" x14ac:dyDescent="0.2">
      <c r="A83" s="391"/>
      <c r="B83" s="392"/>
      <c r="C83" s="392"/>
      <c r="D83" s="392"/>
      <c r="E83" s="392"/>
      <c r="F83" s="392"/>
      <c r="G83" s="392"/>
      <c r="H83" s="392"/>
      <c r="I83" s="392"/>
      <c r="J83" s="393"/>
    </row>
    <row r="84" spans="1:10" ht="12.75" customHeight="1" x14ac:dyDescent="0.2">
      <c r="A84" s="391"/>
      <c r="B84" s="392"/>
      <c r="C84" s="392"/>
      <c r="D84" s="392"/>
      <c r="E84" s="392"/>
      <c r="F84" s="392"/>
      <c r="G84" s="392"/>
      <c r="H84" s="392"/>
      <c r="I84" s="392"/>
      <c r="J84" s="393"/>
    </row>
    <row r="85" spans="1:10" s="61" customFormat="1" x14ac:dyDescent="0.2">
      <c r="A85" s="55"/>
      <c r="B85" s="56"/>
      <c r="C85" s="57"/>
      <c r="D85" s="58"/>
      <c r="E85" s="58"/>
      <c r="F85" s="58"/>
      <c r="G85" s="58"/>
      <c r="H85" s="59"/>
      <c r="I85" s="57"/>
      <c r="J85" s="60"/>
    </row>
    <row r="86" spans="1:10" s="61" customFormat="1" ht="25.5" customHeight="1" x14ac:dyDescent="0.2">
      <c r="A86" s="394" t="s">
        <v>184</v>
      </c>
      <c r="B86" s="395"/>
      <c r="C86" s="395"/>
      <c r="D86" s="395"/>
      <c r="E86" s="395"/>
      <c r="F86" s="395"/>
      <c r="G86" s="395"/>
      <c r="H86" s="395"/>
      <c r="I86" s="395"/>
      <c r="J86" s="396"/>
    </row>
    <row r="87" spans="1:10" s="61" customFormat="1" ht="12.75" customHeight="1" x14ac:dyDescent="0.2">
      <c r="A87" s="336" t="s">
        <v>182</v>
      </c>
      <c r="B87" s="337"/>
      <c r="C87" s="337"/>
      <c r="D87" s="337"/>
      <c r="E87" s="337"/>
      <c r="F87" s="436"/>
      <c r="G87" s="436"/>
      <c r="H87" s="436"/>
      <c r="I87" s="436"/>
      <c r="J87" s="437"/>
    </row>
    <row r="88" spans="1:10" ht="12.75" customHeight="1" x14ac:dyDescent="0.2">
      <c r="A88" s="321" t="s">
        <v>395</v>
      </c>
      <c r="B88" s="322"/>
      <c r="C88" s="322"/>
      <c r="D88" s="322"/>
      <c r="E88" s="322"/>
      <c r="F88" s="322"/>
      <c r="G88" s="322"/>
      <c r="H88" s="322"/>
      <c r="I88" s="322"/>
      <c r="J88" s="323"/>
    </row>
    <row r="89" spans="1:10" ht="12.75" customHeight="1" x14ac:dyDescent="0.2">
      <c r="A89" s="324"/>
      <c r="B89" s="325"/>
      <c r="C89" s="325"/>
      <c r="D89" s="325"/>
      <c r="E89" s="325"/>
      <c r="F89" s="325"/>
      <c r="G89" s="325"/>
      <c r="H89" s="325"/>
      <c r="I89" s="325"/>
      <c r="J89" s="326"/>
    </row>
    <row r="90" spans="1:10" ht="12.75" customHeight="1" x14ac:dyDescent="0.2">
      <c r="A90" s="324"/>
      <c r="B90" s="325"/>
      <c r="C90" s="325"/>
      <c r="D90" s="325"/>
      <c r="E90" s="325"/>
      <c r="F90" s="325"/>
      <c r="G90" s="325"/>
      <c r="H90" s="325"/>
      <c r="I90" s="325"/>
      <c r="J90" s="326"/>
    </row>
    <row r="91" spans="1:10" ht="15" customHeight="1" x14ac:dyDescent="0.2">
      <c r="A91" s="327"/>
      <c r="B91" s="328"/>
      <c r="C91" s="328"/>
      <c r="D91" s="328"/>
      <c r="E91" s="328"/>
      <c r="F91" s="328"/>
      <c r="G91" s="328"/>
      <c r="H91" s="328"/>
      <c r="I91" s="328"/>
      <c r="J91" s="329"/>
    </row>
    <row r="92" spans="1:10" ht="12.75" customHeight="1" x14ac:dyDescent="0.2">
      <c r="A92" s="391"/>
      <c r="B92" s="392"/>
      <c r="C92" s="392"/>
      <c r="D92" s="392"/>
      <c r="E92" s="392"/>
      <c r="F92" s="392"/>
      <c r="G92" s="392"/>
      <c r="H92" s="392"/>
      <c r="I92" s="392"/>
      <c r="J92" s="393"/>
    </row>
    <row r="93" spans="1:10" ht="12.75" customHeight="1" x14ac:dyDescent="0.2">
      <c r="A93" s="391"/>
      <c r="B93" s="392"/>
      <c r="C93" s="392"/>
      <c r="D93" s="392"/>
      <c r="E93" s="392"/>
      <c r="F93" s="392"/>
      <c r="G93" s="392"/>
      <c r="H93" s="392"/>
      <c r="I93" s="392"/>
      <c r="J93" s="393"/>
    </row>
    <row r="94" spans="1:10" ht="12.75" customHeight="1" x14ac:dyDescent="0.2">
      <c r="A94" s="391"/>
      <c r="B94" s="392"/>
      <c r="C94" s="392"/>
      <c r="D94" s="392"/>
      <c r="E94" s="392"/>
      <c r="F94" s="392"/>
      <c r="G94" s="392"/>
      <c r="H94" s="392"/>
      <c r="I94" s="392"/>
      <c r="J94" s="393"/>
    </row>
    <row r="95" spans="1:10" ht="12.75" customHeight="1" x14ac:dyDescent="0.2">
      <c r="A95" s="391"/>
      <c r="B95" s="392"/>
      <c r="C95" s="392"/>
      <c r="D95" s="392"/>
      <c r="E95" s="392"/>
      <c r="F95" s="392"/>
      <c r="G95" s="392"/>
      <c r="H95" s="392"/>
      <c r="I95" s="392"/>
      <c r="J95" s="393"/>
    </row>
    <row r="96" spans="1:10" ht="12.75" customHeight="1" x14ac:dyDescent="0.2">
      <c r="A96" s="391"/>
      <c r="B96" s="392"/>
      <c r="C96" s="392"/>
      <c r="D96" s="392"/>
      <c r="E96" s="392"/>
      <c r="F96" s="392"/>
      <c r="G96" s="392"/>
      <c r="H96" s="392"/>
      <c r="I96" s="392"/>
      <c r="J96" s="393"/>
    </row>
    <row r="97" spans="1:10" ht="12.75" customHeight="1" x14ac:dyDescent="0.2">
      <c r="A97" s="391"/>
      <c r="B97" s="392"/>
      <c r="C97" s="392"/>
      <c r="D97" s="392"/>
      <c r="E97" s="392"/>
      <c r="F97" s="392"/>
      <c r="G97" s="392"/>
      <c r="H97" s="392"/>
      <c r="I97" s="392"/>
      <c r="J97" s="393"/>
    </row>
    <row r="98" spans="1:10" ht="12.75" customHeight="1" x14ac:dyDescent="0.2">
      <c r="A98" s="391"/>
      <c r="B98" s="392"/>
      <c r="C98" s="392"/>
      <c r="D98" s="392"/>
      <c r="E98" s="392"/>
      <c r="F98" s="392"/>
      <c r="G98" s="392"/>
      <c r="H98" s="392"/>
      <c r="I98" s="392"/>
      <c r="J98" s="393"/>
    </row>
    <row r="99" spans="1:10" ht="12.75" customHeight="1" x14ac:dyDescent="0.2">
      <c r="A99" s="391"/>
      <c r="B99" s="392"/>
      <c r="C99" s="392"/>
      <c r="D99" s="392"/>
      <c r="E99" s="392"/>
      <c r="F99" s="392"/>
      <c r="G99" s="392"/>
      <c r="H99" s="392"/>
      <c r="I99" s="392"/>
      <c r="J99" s="393"/>
    </row>
    <row r="100" spans="1:10" ht="12.75" customHeight="1" x14ac:dyDescent="0.2">
      <c r="A100" s="391"/>
      <c r="B100" s="392"/>
      <c r="C100" s="392"/>
      <c r="D100" s="392"/>
      <c r="E100" s="392"/>
      <c r="F100" s="392"/>
      <c r="G100" s="392"/>
      <c r="H100" s="392"/>
      <c r="I100" s="392"/>
      <c r="J100" s="393"/>
    </row>
    <row r="101" spans="1:10" ht="12.75" customHeight="1" x14ac:dyDescent="0.2">
      <c r="A101" s="391"/>
      <c r="B101" s="392"/>
      <c r="C101" s="392"/>
      <c r="D101" s="392"/>
      <c r="E101" s="392"/>
      <c r="F101" s="392"/>
      <c r="G101" s="392"/>
      <c r="H101" s="392"/>
      <c r="I101" s="392"/>
      <c r="J101" s="393"/>
    </row>
    <row r="102" spans="1:10" ht="12.75" customHeight="1" x14ac:dyDescent="0.2">
      <c r="A102" s="391"/>
      <c r="B102" s="392"/>
      <c r="C102" s="392"/>
      <c r="D102" s="392"/>
      <c r="E102" s="392"/>
      <c r="F102" s="392"/>
      <c r="G102" s="392"/>
      <c r="H102" s="392"/>
      <c r="I102" s="392"/>
      <c r="J102" s="393"/>
    </row>
    <row r="103" spans="1:10" ht="12.75" customHeight="1" x14ac:dyDescent="0.2">
      <c r="A103" s="391"/>
      <c r="B103" s="392"/>
      <c r="C103" s="392"/>
      <c r="D103" s="392"/>
      <c r="E103" s="392"/>
      <c r="F103" s="392"/>
      <c r="G103" s="392"/>
      <c r="H103" s="392"/>
      <c r="I103" s="392"/>
      <c r="J103" s="393"/>
    </row>
    <row r="104" spans="1:10" ht="12.75" customHeight="1" x14ac:dyDescent="0.2">
      <c r="A104" s="391"/>
      <c r="B104" s="392"/>
      <c r="C104" s="392"/>
      <c r="D104" s="392"/>
      <c r="E104" s="392"/>
      <c r="F104" s="392"/>
      <c r="G104" s="392"/>
      <c r="H104" s="392"/>
      <c r="I104" s="392"/>
      <c r="J104" s="393"/>
    </row>
    <row r="105" spans="1:10" ht="12.75" customHeight="1" x14ac:dyDescent="0.2">
      <c r="A105" s="391"/>
      <c r="B105" s="392"/>
      <c r="C105" s="392"/>
      <c r="D105" s="392"/>
      <c r="E105" s="392"/>
      <c r="F105" s="392"/>
      <c r="G105" s="392"/>
      <c r="H105" s="392"/>
      <c r="I105" s="392"/>
      <c r="J105" s="393"/>
    </row>
    <row r="106" spans="1:10" ht="12.75" customHeight="1" x14ac:dyDescent="0.2">
      <c r="A106" s="391"/>
      <c r="B106" s="392"/>
      <c r="C106" s="392"/>
      <c r="D106" s="392"/>
      <c r="E106" s="392"/>
      <c r="F106" s="392"/>
      <c r="G106" s="392"/>
      <c r="H106" s="392"/>
      <c r="I106" s="392"/>
      <c r="J106" s="393"/>
    </row>
    <row r="107" spans="1:10" ht="12.75" customHeight="1" x14ac:dyDescent="0.2">
      <c r="A107" s="391"/>
      <c r="B107" s="392"/>
      <c r="C107" s="392"/>
      <c r="D107" s="392"/>
      <c r="E107" s="392"/>
      <c r="F107" s="392"/>
      <c r="G107" s="392"/>
      <c r="H107" s="392"/>
      <c r="I107" s="392"/>
      <c r="J107" s="393"/>
    </row>
    <row r="108" spans="1:10" ht="12.75" customHeight="1" x14ac:dyDescent="0.2">
      <c r="A108" s="391"/>
      <c r="B108" s="392"/>
      <c r="C108" s="392"/>
      <c r="D108" s="392"/>
      <c r="E108" s="392"/>
      <c r="F108" s="392"/>
      <c r="G108" s="392"/>
      <c r="H108" s="392"/>
      <c r="I108" s="392"/>
      <c r="J108" s="393"/>
    </row>
    <row r="109" spans="1:10" ht="12.75" customHeight="1" x14ac:dyDescent="0.2">
      <c r="A109" s="391"/>
      <c r="B109" s="392"/>
      <c r="C109" s="392"/>
      <c r="D109" s="392"/>
      <c r="E109" s="392"/>
      <c r="F109" s="392"/>
      <c r="G109" s="392"/>
      <c r="H109" s="392"/>
      <c r="I109" s="392"/>
      <c r="J109" s="393"/>
    </row>
    <row r="110" spans="1:10" ht="12.75" customHeight="1" x14ac:dyDescent="0.2">
      <c r="A110" s="391"/>
      <c r="B110" s="392"/>
      <c r="C110" s="392"/>
      <c r="D110" s="392"/>
      <c r="E110" s="392"/>
      <c r="F110" s="392"/>
      <c r="G110" s="392"/>
      <c r="H110" s="392"/>
      <c r="I110" s="392"/>
      <c r="J110" s="393"/>
    </row>
    <row r="111" spans="1:10" ht="12.75" customHeight="1" x14ac:dyDescent="0.2">
      <c r="A111" s="391"/>
      <c r="B111" s="392"/>
      <c r="C111" s="392"/>
      <c r="D111" s="392"/>
      <c r="E111" s="392"/>
      <c r="F111" s="392"/>
      <c r="G111" s="392"/>
      <c r="H111" s="392"/>
      <c r="I111" s="392"/>
      <c r="J111" s="393"/>
    </row>
    <row r="112" spans="1:10" ht="12.75" customHeight="1" x14ac:dyDescent="0.2">
      <c r="A112" s="391"/>
      <c r="B112" s="392"/>
      <c r="C112" s="392"/>
      <c r="D112" s="392"/>
      <c r="E112" s="392"/>
      <c r="F112" s="392"/>
      <c r="G112" s="392"/>
      <c r="H112" s="392"/>
      <c r="I112" s="392"/>
      <c r="J112" s="393"/>
    </row>
    <row r="113" spans="1:10" ht="12.75" customHeight="1" x14ac:dyDescent="0.2">
      <c r="A113" s="391"/>
      <c r="B113" s="392"/>
      <c r="C113" s="392"/>
      <c r="D113" s="392"/>
      <c r="E113" s="392"/>
      <c r="F113" s="392"/>
      <c r="G113" s="392"/>
      <c r="H113" s="392"/>
      <c r="I113" s="392"/>
      <c r="J113" s="393"/>
    </row>
    <row r="114" spans="1:10" ht="12.75" customHeight="1" x14ac:dyDescent="0.2">
      <c r="A114" s="391"/>
      <c r="B114" s="392"/>
      <c r="C114" s="392"/>
      <c r="D114" s="392"/>
      <c r="E114" s="392"/>
      <c r="F114" s="392"/>
      <c r="G114" s="392"/>
      <c r="H114" s="392"/>
      <c r="I114" s="392"/>
      <c r="J114" s="393"/>
    </row>
    <row r="115" spans="1:10" ht="12.75" customHeight="1" x14ac:dyDescent="0.2">
      <c r="A115" s="391"/>
      <c r="B115" s="392"/>
      <c r="C115" s="392"/>
      <c r="D115" s="392"/>
      <c r="E115" s="392"/>
      <c r="F115" s="392"/>
      <c r="G115" s="392"/>
      <c r="H115" s="392"/>
      <c r="I115" s="392"/>
      <c r="J115" s="393"/>
    </row>
    <row r="116" spans="1:10" ht="12.75" customHeight="1" x14ac:dyDescent="0.2">
      <c r="A116" s="391"/>
      <c r="B116" s="392"/>
      <c r="C116" s="392"/>
      <c r="D116" s="392"/>
      <c r="E116" s="392"/>
      <c r="F116" s="392"/>
      <c r="G116" s="392"/>
      <c r="H116" s="392"/>
      <c r="I116" s="392"/>
      <c r="J116" s="393"/>
    </row>
    <row r="117" spans="1:10" ht="12.75" customHeight="1" x14ac:dyDescent="0.2">
      <c r="A117" s="391"/>
      <c r="B117" s="392"/>
      <c r="C117" s="392"/>
      <c r="D117" s="392"/>
      <c r="E117" s="392"/>
      <c r="F117" s="392"/>
      <c r="G117" s="392"/>
      <c r="H117" s="392"/>
      <c r="I117" s="392"/>
      <c r="J117" s="393"/>
    </row>
    <row r="118" spans="1:10" ht="12.75" customHeight="1" x14ac:dyDescent="0.2">
      <c r="A118" s="391"/>
      <c r="B118" s="392"/>
      <c r="C118" s="392"/>
      <c r="D118" s="392"/>
      <c r="E118" s="392"/>
      <c r="F118" s="392"/>
      <c r="G118" s="392"/>
      <c r="H118" s="392"/>
      <c r="I118" s="392"/>
      <c r="J118" s="393"/>
    </row>
    <row r="119" spans="1:10" ht="12.75" customHeight="1" x14ac:dyDescent="0.2">
      <c r="A119" s="391"/>
      <c r="B119" s="392"/>
      <c r="C119" s="392"/>
      <c r="D119" s="392"/>
      <c r="E119" s="392"/>
      <c r="F119" s="392"/>
      <c r="G119" s="392"/>
      <c r="H119" s="392"/>
      <c r="I119" s="392"/>
      <c r="J119" s="393"/>
    </row>
    <row r="120" spans="1:10" ht="12.75" customHeight="1" x14ac:dyDescent="0.2">
      <c r="A120" s="391"/>
      <c r="B120" s="392"/>
      <c r="C120" s="392"/>
      <c r="D120" s="392"/>
      <c r="E120" s="392"/>
      <c r="F120" s="392"/>
      <c r="G120" s="392"/>
      <c r="H120" s="392"/>
      <c r="I120" s="392"/>
      <c r="J120" s="393"/>
    </row>
    <row r="121" spans="1:10" ht="12.75" customHeight="1" x14ac:dyDescent="0.2">
      <c r="A121" s="391"/>
      <c r="B121" s="392"/>
      <c r="C121" s="392"/>
      <c r="D121" s="392"/>
      <c r="E121" s="392"/>
      <c r="F121" s="392"/>
      <c r="G121" s="392"/>
      <c r="H121" s="392"/>
      <c r="I121" s="392"/>
      <c r="J121" s="393"/>
    </row>
    <row r="122" spans="1:10" ht="12.75" customHeight="1" x14ac:dyDescent="0.2">
      <c r="A122" s="391"/>
      <c r="B122" s="392"/>
      <c r="C122" s="392"/>
      <c r="D122" s="392"/>
      <c r="E122" s="392"/>
      <c r="F122" s="392"/>
      <c r="G122" s="392"/>
      <c r="H122" s="392"/>
      <c r="I122" s="392"/>
      <c r="J122" s="393"/>
    </row>
    <row r="123" spans="1:10" ht="12.75" customHeight="1" x14ac:dyDescent="0.2">
      <c r="A123" s="391"/>
      <c r="B123" s="392"/>
      <c r="C123" s="392"/>
      <c r="D123" s="392"/>
      <c r="E123" s="392"/>
      <c r="F123" s="392"/>
      <c r="G123" s="392"/>
      <c r="H123" s="392"/>
      <c r="I123" s="392"/>
      <c r="J123" s="393"/>
    </row>
    <row r="124" spans="1:10" ht="12.75" customHeight="1" x14ac:dyDescent="0.2">
      <c r="A124" s="391"/>
      <c r="B124" s="392"/>
      <c r="C124" s="392"/>
      <c r="D124" s="392"/>
      <c r="E124" s="392"/>
      <c r="F124" s="392"/>
      <c r="G124" s="392"/>
      <c r="H124" s="392"/>
      <c r="I124" s="392"/>
      <c r="J124" s="393"/>
    </row>
    <row r="125" spans="1:10" ht="12.75" customHeight="1" x14ac:dyDescent="0.2">
      <c r="A125" s="391"/>
      <c r="B125" s="392"/>
      <c r="C125" s="392"/>
      <c r="D125" s="392"/>
      <c r="E125" s="392"/>
      <c r="F125" s="392"/>
      <c r="G125" s="392"/>
      <c r="H125" s="392"/>
      <c r="I125" s="392"/>
      <c r="J125" s="393"/>
    </row>
    <row r="126" spans="1:10" ht="12.75" customHeight="1" x14ac:dyDescent="0.2">
      <c r="A126" s="391"/>
      <c r="B126" s="392"/>
      <c r="C126" s="392"/>
      <c r="D126" s="392"/>
      <c r="E126" s="392"/>
      <c r="F126" s="392"/>
      <c r="G126" s="392"/>
      <c r="H126" s="392"/>
      <c r="I126" s="392"/>
      <c r="J126" s="393"/>
    </row>
    <row r="127" spans="1:10" s="61" customFormat="1" x14ac:dyDescent="0.2">
      <c r="A127" s="55"/>
      <c r="B127" s="56"/>
      <c r="C127" s="57"/>
      <c r="D127" s="58"/>
      <c r="E127" s="58"/>
      <c r="F127" s="58"/>
      <c r="G127" s="58"/>
      <c r="H127" s="59"/>
      <c r="I127" s="57"/>
      <c r="J127" s="60"/>
    </row>
    <row r="128" spans="1:10" s="61" customFormat="1" ht="25.5" customHeight="1" x14ac:dyDescent="0.2">
      <c r="A128" s="394" t="s">
        <v>183</v>
      </c>
      <c r="B128" s="395"/>
      <c r="C128" s="395"/>
      <c r="D128" s="395"/>
      <c r="E128" s="395"/>
      <c r="F128" s="395"/>
      <c r="G128" s="395"/>
      <c r="H128" s="395"/>
      <c r="I128" s="395"/>
      <c r="J128" s="396"/>
    </row>
    <row r="129" spans="1:10" s="61" customFormat="1" ht="12.75" customHeight="1" x14ac:dyDescent="0.2">
      <c r="A129" s="336" t="s">
        <v>182</v>
      </c>
      <c r="B129" s="337"/>
      <c r="C129" s="337"/>
      <c r="D129" s="337"/>
      <c r="E129" s="337"/>
      <c r="F129" s="436"/>
      <c r="G129" s="436"/>
      <c r="H129" s="436"/>
      <c r="I129" s="436"/>
      <c r="J129" s="437"/>
    </row>
    <row r="130" spans="1:10" ht="12.75" customHeight="1" x14ac:dyDescent="0.2">
      <c r="A130" s="321" t="s">
        <v>395</v>
      </c>
      <c r="B130" s="322"/>
      <c r="C130" s="322"/>
      <c r="D130" s="322"/>
      <c r="E130" s="322"/>
      <c r="F130" s="322"/>
      <c r="G130" s="322"/>
      <c r="H130" s="322"/>
      <c r="I130" s="322"/>
      <c r="J130" s="323"/>
    </row>
    <row r="131" spans="1:10" ht="12.75" customHeight="1" x14ac:dyDescent="0.2">
      <c r="A131" s="324"/>
      <c r="B131" s="325"/>
      <c r="C131" s="325"/>
      <c r="D131" s="325"/>
      <c r="E131" s="325"/>
      <c r="F131" s="325"/>
      <c r="G131" s="325"/>
      <c r="H131" s="325"/>
      <c r="I131" s="325"/>
      <c r="J131" s="326"/>
    </row>
    <row r="132" spans="1:10" ht="12.75" customHeight="1" x14ac:dyDescent="0.2">
      <c r="A132" s="324"/>
      <c r="B132" s="325"/>
      <c r="C132" s="325"/>
      <c r="D132" s="325"/>
      <c r="E132" s="325"/>
      <c r="F132" s="325"/>
      <c r="G132" s="325"/>
      <c r="H132" s="325"/>
      <c r="I132" s="325"/>
      <c r="J132" s="326"/>
    </row>
    <row r="133" spans="1:10" ht="15" customHeight="1" x14ac:dyDescent="0.2">
      <c r="A133" s="327"/>
      <c r="B133" s="328"/>
      <c r="C133" s="328"/>
      <c r="D133" s="328"/>
      <c r="E133" s="328"/>
      <c r="F133" s="328"/>
      <c r="G133" s="328"/>
      <c r="H133" s="328"/>
      <c r="I133" s="328"/>
      <c r="J133" s="329"/>
    </row>
    <row r="134" spans="1:10" ht="12.75" customHeight="1" x14ac:dyDescent="0.2">
      <c r="A134" s="391"/>
      <c r="B134" s="392"/>
      <c r="C134" s="392"/>
      <c r="D134" s="392"/>
      <c r="E134" s="392"/>
      <c r="F134" s="392"/>
      <c r="G134" s="392"/>
      <c r="H134" s="392"/>
      <c r="I134" s="392"/>
      <c r="J134" s="393"/>
    </row>
    <row r="135" spans="1:10" ht="12.75" customHeight="1" x14ac:dyDescent="0.2">
      <c r="A135" s="391"/>
      <c r="B135" s="392"/>
      <c r="C135" s="392"/>
      <c r="D135" s="392"/>
      <c r="E135" s="392"/>
      <c r="F135" s="392"/>
      <c r="G135" s="392"/>
      <c r="H135" s="392"/>
      <c r="I135" s="392"/>
      <c r="J135" s="393"/>
    </row>
    <row r="136" spans="1:10" ht="12.75" customHeight="1" x14ac:dyDescent="0.2">
      <c r="A136" s="391"/>
      <c r="B136" s="392"/>
      <c r="C136" s="392"/>
      <c r="D136" s="392"/>
      <c r="E136" s="392"/>
      <c r="F136" s="392"/>
      <c r="G136" s="392"/>
      <c r="H136" s="392"/>
      <c r="I136" s="392"/>
      <c r="J136" s="393"/>
    </row>
    <row r="137" spans="1:10" ht="12.75" customHeight="1" x14ac:dyDescent="0.2">
      <c r="A137" s="391"/>
      <c r="B137" s="392"/>
      <c r="C137" s="392"/>
      <c r="D137" s="392"/>
      <c r="E137" s="392"/>
      <c r="F137" s="392"/>
      <c r="G137" s="392"/>
      <c r="H137" s="392"/>
      <c r="I137" s="392"/>
      <c r="J137" s="393"/>
    </row>
    <row r="138" spans="1:10" ht="12.75" customHeight="1" x14ac:dyDescent="0.2">
      <c r="A138" s="391"/>
      <c r="B138" s="392"/>
      <c r="C138" s="392"/>
      <c r="D138" s="392"/>
      <c r="E138" s="392"/>
      <c r="F138" s="392"/>
      <c r="G138" s="392"/>
      <c r="H138" s="392"/>
      <c r="I138" s="392"/>
      <c r="J138" s="393"/>
    </row>
    <row r="139" spans="1:10" ht="12.75" customHeight="1" x14ac:dyDescent="0.2">
      <c r="A139" s="391"/>
      <c r="B139" s="392"/>
      <c r="C139" s="392"/>
      <c r="D139" s="392"/>
      <c r="E139" s="392"/>
      <c r="F139" s="392"/>
      <c r="G139" s="392"/>
      <c r="H139" s="392"/>
      <c r="I139" s="392"/>
      <c r="J139" s="393"/>
    </row>
    <row r="140" spans="1:10" ht="12.75" customHeight="1" x14ac:dyDescent="0.2">
      <c r="A140" s="391"/>
      <c r="B140" s="392"/>
      <c r="C140" s="392"/>
      <c r="D140" s="392"/>
      <c r="E140" s="392"/>
      <c r="F140" s="392"/>
      <c r="G140" s="392"/>
      <c r="H140" s="392"/>
      <c r="I140" s="392"/>
      <c r="J140" s="393"/>
    </row>
    <row r="141" spans="1:10" ht="12.75" customHeight="1" x14ac:dyDescent="0.2">
      <c r="A141" s="391"/>
      <c r="B141" s="392"/>
      <c r="C141" s="392"/>
      <c r="D141" s="392"/>
      <c r="E141" s="392"/>
      <c r="F141" s="392"/>
      <c r="G141" s="392"/>
      <c r="H141" s="392"/>
      <c r="I141" s="392"/>
      <c r="J141" s="393"/>
    </row>
    <row r="142" spans="1:10" ht="12.75" customHeight="1" x14ac:dyDescent="0.2">
      <c r="A142" s="391"/>
      <c r="B142" s="392"/>
      <c r="C142" s="392"/>
      <c r="D142" s="392"/>
      <c r="E142" s="392"/>
      <c r="F142" s="392"/>
      <c r="G142" s="392"/>
      <c r="H142" s="392"/>
      <c r="I142" s="392"/>
      <c r="J142" s="393"/>
    </row>
    <row r="143" spans="1:10" ht="12.75" customHeight="1" x14ac:dyDescent="0.2">
      <c r="A143" s="391"/>
      <c r="B143" s="392"/>
      <c r="C143" s="392"/>
      <c r="D143" s="392"/>
      <c r="E143" s="392"/>
      <c r="F143" s="392"/>
      <c r="G143" s="392"/>
      <c r="H143" s="392"/>
      <c r="I143" s="392"/>
      <c r="J143" s="393"/>
    </row>
    <row r="144" spans="1:10" ht="12.75" customHeight="1" x14ac:dyDescent="0.2">
      <c r="A144" s="391"/>
      <c r="B144" s="392"/>
      <c r="C144" s="392"/>
      <c r="D144" s="392"/>
      <c r="E144" s="392"/>
      <c r="F144" s="392"/>
      <c r="G144" s="392"/>
      <c r="H144" s="392"/>
      <c r="I144" s="392"/>
      <c r="J144" s="393"/>
    </row>
    <row r="145" spans="1:10" ht="12.75" customHeight="1" x14ac:dyDescent="0.2">
      <c r="A145" s="391"/>
      <c r="B145" s="392"/>
      <c r="C145" s="392"/>
      <c r="D145" s="392"/>
      <c r="E145" s="392"/>
      <c r="F145" s="392"/>
      <c r="G145" s="392"/>
      <c r="H145" s="392"/>
      <c r="I145" s="392"/>
      <c r="J145" s="393"/>
    </row>
    <row r="146" spans="1:10" ht="12.75" customHeight="1" x14ac:dyDescent="0.2">
      <c r="A146" s="391"/>
      <c r="B146" s="392"/>
      <c r="C146" s="392"/>
      <c r="D146" s="392"/>
      <c r="E146" s="392"/>
      <c r="F146" s="392"/>
      <c r="G146" s="392"/>
      <c r="H146" s="392"/>
      <c r="I146" s="392"/>
      <c r="J146" s="393"/>
    </row>
    <row r="147" spans="1:10" ht="12.75" customHeight="1" x14ac:dyDescent="0.2">
      <c r="A147" s="391"/>
      <c r="B147" s="392"/>
      <c r="C147" s="392"/>
      <c r="D147" s="392"/>
      <c r="E147" s="392"/>
      <c r="F147" s="392"/>
      <c r="G147" s="392"/>
      <c r="H147" s="392"/>
      <c r="I147" s="392"/>
      <c r="J147" s="393"/>
    </row>
    <row r="148" spans="1:10" ht="12.75" customHeight="1" x14ac:dyDescent="0.2">
      <c r="A148" s="391"/>
      <c r="B148" s="392"/>
      <c r="C148" s="392"/>
      <c r="D148" s="392"/>
      <c r="E148" s="392"/>
      <c r="F148" s="392"/>
      <c r="G148" s="392"/>
      <c r="H148" s="392"/>
      <c r="I148" s="392"/>
      <c r="J148" s="393"/>
    </row>
    <row r="149" spans="1:10" ht="12.75" customHeight="1" x14ac:dyDescent="0.2">
      <c r="A149" s="391"/>
      <c r="B149" s="392"/>
      <c r="C149" s="392"/>
      <c r="D149" s="392"/>
      <c r="E149" s="392"/>
      <c r="F149" s="392"/>
      <c r="G149" s="392"/>
      <c r="H149" s="392"/>
      <c r="I149" s="392"/>
      <c r="J149" s="393"/>
    </row>
    <row r="150" spans="1:10" ht="12.75" customHeight="1" x14ac:dyDescent="0.2">
      <c r="A150" s="391"/>
      <c r="B150" s="392"/>
      <c r="C150" s="392"/>
      <c r="D150" s="392"/>
      <c r="E150" s="392"/>
      <c r="F150" s="392"/>
      <c r="G150" s="392"/>
      <c r="H150" s="392"/>
      <c r="I150" s="392"/>
      <c r="J150" s="393"/>
    </row>
    <row r="151" spans="1:10" ht="12.75" customHeight="1" x14ac:dyDescent="0.2">
      <c r="A151" s="391"/>
      <c r="B151" s="392"/>
      <c r="C151" s="392"/>
      <c r="D151" s="392"/>
      <c r="E151" s="392"/>
      <c r="F151" s="392"/>
      <c r="G151" s="392"/>
      <c r="H151" s="392"/>
      <c r="I151" s="392"/>
      <c r="J151" s="393"/>
    </row>
    <row r="152" spans="1:10" ht="12.75" customHeight="1" x14ac:dyDescent="0.2">
      <c r="A152" s="391"/>
      <c r="B152" s="392"/>
      <c r="C152" s="392"/>
      <c r="D152" s="392"/>
      <c r="E152" s="392"/>
      <c r="F152" s="392"/>
      <c r="G152" s="392"/>
      <c r="H152" s="392"/>
      <c r="I152" s="392"/>
      <c r="J152" s="393"/>
    </row>
    <row r="153" spans="1:10" ht="12.75" customHeight="1" x14ac:dyDescent="0.2">
      <c r="A153" s="391"/>
      <c r="B153" s="392"/>
      <c r="C153" s="392"/>
      <c r="D153" s="392"/>
      <c r="E153" s="392"/>
      <c r="F153" s="392"/>
      <c r="G153" s="392"/>
      <c r="H153" s="392"/>
      <c r="I153" s="392"/>
      <c r="J153" s="393"/>
    </row>
    <row r="154" spans="1:10" ht="12.75" customHeight="1" x14ac:dyDescent="0.2">
      <c r="A154" s="391"/>
      <c r="B154" s="392"/>
      <c r="C154" s="392"/>
      <c r="D154" s="392"/>
      <c r="E154" s="392"/>
      <c r="F154" s="392"/>
      <c r="G154" s="392"/>
      <c r="H154" s="392"/>
      <c r="I154" s="392"/>
      <c r="J154" s="393"/>
    </row>
    <row r="155" spans="1:10" ht="12.75" customHeight="1" x14ac:dyDescent="0.2">
      <c r="A155" s="391"/>
      <c r="B155" s="392"/>
      <c r="C155" s="392"/>
      <c r="D155" s="392"/>
      <c r="E155" s="392"/>
      <c r="F155" s="392"/>
      <c r="G155" s="392"/>
      <c r="H155" s="392"/>
      <c r="I155" s="392"/>
      <c r="J155" s="393"/>
    </row>
    <row r="156" spans="1:10" ht="12.75" customHeight="1" x14ac:dyDescent="0.2">
      <c r="A156" s="391"/>
      <c r="B156" s="392"/>
      <c r="C156" s="392"/>
      <c r="D156" s="392"/>
      <c r="E156" s="392"/>
      <c r="F156" s="392"/>
      <c r="G156" s="392"/>
      <c r="H156" s="392"/>
      <c r="I156" s="392"/>
      <c r="J156" s="393"/>
    </row>
    <row r="157" spans="1:10" ht="12.75" customHeight="1" x14ac:dyDescent="0.2">
      <c r="A157" s="391"/>
      <c r="B157" s="392"/>
      <c r="C157" s="392"/>
      <c r="D157" s="392"/>
      <c r="E157" s="392"/>
      <c r="F157" s="392"/>
      <c r="G157" s="392"/>
      <c r="H157" s="392"/>
      <c r="I157" s="392"/>
      <c r="J157" s="393"/>
    </row>
    <row r="158" spans="1:10" ht="12.75" customHeight="1" x14ac:dyDescent="0.2">
      <c r="A158" s="391"/>
      <c r="B158" s="392"/>
      <c r="C158" s="392"/>
      <c r="D158" s="392"/>
      <c r="E158" s="392"/>
      <c r="F158" s="392"/>
      <c r="G158" s="392"/>
      <c r="H158" s="392"/>
      <c r="I158" s="392"/>
      <c r="J158" s="393"/>
    </row>
    <row r="159" spans="1:10" ht="12.75" customHeight="1" x14ac:dyDescent="0.2">
      <c r="A159" s="391"/>
      <c r="B159" s="392"/>
      <c r="C159" s="392"/>
      <c r="D159" s="392"/>
      <c r="E159" s="392"/>
      <c r="F159" s="392"/>
      <c r="G159" s="392"/>
      <c r="H159" s="392"/>
      <c r="I159" s="392"/>
      <c r="J159" s="393"/>
    </row>
    <row r="160" spans="1:10" ht="12.75" customHeight="1" x14ac:dyDescent="0.2">
      <c r="A160" s="391"/>
      <c r="B160" s="392"/>
      <c r="C160" s="392"/>
      <c r="D160" s="392"/>
      <c r="E160" s="392"/>
      <c r="F160" s="392"/>
      <c r="G160" s="392"/>
      <c r="H160" s="392"/>
      <c r="I160" s="392"/>
      <c r="J160" s="393"/>
    </row>
    <row r="161" spans="1:10" ht="12.75" customHeight="1" x14ac:dyDescent="0.2">
      <c r="A161" s="391"/>
      <c r="B161" s="392"/>
      <c r="C161" s="392"/>
      <c r="D161" s="392"/>
      <c r="E161" s="392"/>
      <c r="F161" s="392"/>
      <c r="G161" s="392"/>
      <c r="H161" s="392"/>
      <c r="I161" s="392"/>
      <c r="J161" s="393"/>
    </row>
    <row r="162" spans="1:10" ht="12.75" customHeight="1" x14ac:dyDescent="0.2">
      <c r="A162" s="391"/>
      <c r="B162" s="392"/>
      <c r="C162" s="392"/>
      <c r="D162" s="392"/>
      <c r="E162" s="392"/>
      <c r="F162" s="392"/>
      <c r="G162" s="392"/>
      <c r="H162" s="392"/>
      <c r="I162" s="392"/>
      <c r="J162" s="393"/>
    </row>
    <row r="163" spans="1:10" ht="12.75" customHeight="1" x14ac:dyDescent="0.2">
      <c r="A163" s="391"/>
      <c r="B163" s="392"/>
      <c r="C163" s="392"/>
      <c r="D163" s="392"/>
      <c r="E163" s="392"/>
      <c r="F163" s="392"/>
      <c r="G163" s="392"/>
      <c r="H163" s="392"/>
      <c r="I163" s="392"/>
      <c r="J163" s="393"/>
    </row>
    <row r="164" spans="1:10" ht="12.75" customHeight="1" x14ac:dyDescent="0.2">
      <c r="A164" s="391"/>
      <c r="B164" s="392"/>
      <c r="C164" s="392"/>
      <c r="D164" s="392"/>
      <c r="E164" s="392"/>
      <c r="F164" s="392"/>
      <c r="G164" s="392"/>
      <c r="H164" s="392"/>
      <c r="I164" s="392"/>
      <c r="J164" s="393"/>
    </row>
    <row r="165" spans="1:10" ht="12.75" customHeight="1" x14ac:dyDescent="0.2">
      <c r="A165" s="391"/>
      <c r="B165" s="392"/>
      <c r="C165" s="392"/>
      <c r="D165" s="392"/>
      <c r="E165" s="392"/>
      <c r="F165" s="392"/>
      <c r="G165" s="392"/>
      <c r="H165" s="392"/>
      <c r="I165" s="392"/>
      <c r="J165" s="393"/>
    </row>
    <row r="166" spans="1:10" ht="12.75" customHeight="1" x14ac:dyDescent="0.2">
      <c r="A166" s="391"/>
      <c r="B166" s="392"/>
      <c r="C166" s="392"/>
      <c r="D166" s="392"/>
      <c r="E166" s="392"/>
      <c r="F166" s="392"/>
      <c r="G166" s="392"/>
      <c r="H166" s="392"/>
      <c r="I166" s="392"/>
      <c r="J166" s="393"/>
    </row>
    <row r="167" spans="1:10" ht="12.75" customHeight="1" x14ac:dyDescent="0.2">
      <c r="A167" s="391"/>
      <c r="B167" s="392"/>
      <c r="C167" s="392"/>
      <c r="D167" s="392"/>
      <c r="E167" s="392"/>
      <c r="F167" s="392"/>
      <c r="G167" s="392"/>
      <c r="H167" s="392"/>
      <c r="I167" s="392"/>
      <c r="J167" s="393"/>
    </row>
    <row r="168" spans="1:10" ht="12.75" customHeight="1" x14ac:dyDescent="0.2">
      <c r="A168" s="391"/>
      <c r="B168" s="392"/>
      <c r="C168" s="392"/>
      <c r="D168" s="392"/>
      <c r="E168" s="392"/>
      <c r="F168" s="392"/>
      <c r="G168" s="392"/>
      <c r="H168" s="392"/>
      <c r="I168" s="392"/>
      <c r="J168" s="393"/>
    </row>
    <row r="169" spans="1:10" s="61" customFormat="1" x14ac:dyDescent="0.2">
      <c r="A169" s="55"/>
      <c r="B169" s="56"/>
      <c r="C169" s="57"/>
      <c r="D169" s="58"/>
      <c r="E169" s="58"/>
      <c r="F169" s="58"/>
      <c r="G169" s="58"/>
      <c r="H169" s="59"/>
      <c r="I169" s="57"/>
      <c r="J169" s="60"/>
    </row>
    <row r="170" spans="1:10" s="61" customFormat="1" ht="25.5" customHeight="1" x14ac:dyDescent="0.2">
      <c r="A170" s="394" t="s">
        <v>185</v>
      </c>
      <c r="B170" s="395"/>
      <c r="C170" s="395"/>
      <c r="D170" s="395"/>
      <c r="E170" s="395"/>
      <c r="F170" s="395"/>
      <c r="G170" s="395"/>
      <c r="H170" s="395"/>
      <c r="I170" s="395"/>
      <c r="J170" s="396"/>
    </row>
    <row r="171" spans="1:10" s="61" customFormat="1" ht="12.75" customHeight="1" x14ac:dyDescent="0.2">
      <c r="A171" s="336" t="s">
        <v>182</v>
      </c>
      <c r="B171" s="337"/>
      <c r="C171" s="337"/>
      <c r="D171" s="337"/>
      <c r="E171" s="337"/>
      <c r="F171" s="436"/>
      <c r="G171" s="436"/>
      <c r="H171" s="436"/>
      <c r="I171" s="436"/>
      <c r="J171" s="437"/>
    </row>
    <row r="172" spans="1:10" ht="12.75" customHeight="1" x14ac:dyDescent="0.2">
      <c r="A172" s="321" t="s">
        <v>395</v>
      </c>
      <c r="B172" s="322"/>
      <c r="C172" s="322"/>
      <c r="D172" s="322"/>
      <c r="E172" s="322"/>
      <c r="F172" s="322"/>
      <c r="G172" s="322"/>
      <c r="H172" s="322"/>
      <c r="I172" s="322"/>
      <c r="J172" s="323"/>
    </row>
    <row r="173" spans="1:10" ht="12.75" customHeight="1" x14ac:dyDescent="0.2">
      <c r="A173" s="324"/>
      <c r="B173" s="325"/>
      <c r="C173" s="325"/>
      <c r="D173" s="325"/>
      <c r="E173" s="325"/>
      <c r="F173" s="325"/>
      <c r="G173" s="325"/>
      <c r="H173" s="325"/>
      <c r="I173" s="325"/>
      <c r="J173" s="326"/>
    </row>
    <row r="174" spans="1:10" ht="12.75" customHeight="1" x14ac:dyDescent="0.2">
      <c r="A174" s="324"/>
      <c r="B174" s="325"/>
      <c r="C174" s="325"/>
      <c r="D174" s="325"/>
      <c r="E174" s="325"/>
      <c r="F174" s="325"/>
      <c r="G174" s="325"/>
      <c r="H174" s="325"/>
      <c r="I174" s="325"/>
      <c r="J174" s="326"/>
    </row>
    <row r="175" spans="1:10" ht="15" customHeight="1" x14ac:dyDescent="0.2">
      <c r="A175" s="327"/>
      <c r="B175" s="328"/>
      <c r="C175" s="328"/>
      <c r="D175" s="328"/>
      <c r="E175" s="328"/>
      <c r="F175" s="328"/>
      <c r="G175" s="328"/>
      <c r="H175" s="328"/>
      <c r="I175" s="328"/>
      <c r="J175" s="329"/>
    </row>
    <row r="176" spans="1:10" ht="12.75" customHeight="1" x14ac:dyDescent="0.2">
      <c r="A176" s="391"/>
      <c r="B176" s="392"/>
      <c r="C176" s="392"/>
      <c r="D176" s="392"/>
      <c r="E176" s="392"/>
      <c r="F176" s="392"/>
      <c r="G176" s="392"/>
      <c r="H176" s="392"/>
      <c r="I176" s="392"/>
      <c r="J176" s="393"/>
    </row>
    <row r="177" spans="1:10" ht="12.75" customHeight="1" x14ac:dyDescent="0.2">
      <c r="A177" s="391"/>
      <c r="B177" s="392"/>
      <c r="C177" s="392"/>
      <c r="D177" s="392"/>
      <c r="E177" s="392"/>
      <c r="F177" s="392"/>
      <c r="G177" s="392"/>
      <c r="H177" s="392"/>
      <c r="I177" s="392"/>
      <c r="J177" s="393"/>
    </row>
    <row r="178" spans="1:10" ht="12.75" customHeight="1" x14ac:dyDescent="0.2">
      <c r="A178" s="391"/>
      <c r="B178" s="392"/>
      <c r="C178" s="392"/>
      <c r="D178" s="392"/>
      <c r="E178" s="392"/>
      <c r="F178" s="392"/>
      <c r="G178" s="392"/>
      <c r="H178" s="392"/>
      <c r="I178" s="392"/>
      <c r="J178" s="393"/>
    </row>
    <row r="179" spans="1:10" ht="12.75" customHeight="1" x14ac:dyDescent="0.2">
      <c r="A179" s="391"/>
      <c r="B179" s="392"/>
      <c r="C179" s="392"/>
      <c r="D179" s="392"/>
      <c r="E179" s="392"/>
      <c r="F179" s="392"/>
      <c r="G179" s="392"/>
      <c r="H179" s="392"/>
      <c r="I179" s="392"/>
      <c r="J179" s="393"/>
    </row>
    <row r="180" spans="1:10" ht="12.75" customHeight="1" x14ac:dyDescent="0.2">
      <c r="A180" s="391"/>
      <c r="B180" s="392"/>
      <c r="C180" s="392"/>
      <c r="D180" s="392"/>
      <c r="E180" s="392"/>
      <c r="F180" s="392"/>
      <c r="G180" s="392"/>
      <c r="H180" s="392"/>
      <c r="I180" s="392"/>
      <c r="J180" s="393"/>
    </row>
    <row r="181" spans="1:10" ht="12.75" customHeight="1" x14ac:dyDescent="0.2">
      <c r="A181" s="391"/>
      <c r="B181" s="392"/>
      <c r="C181" s="392"/>
      <c r="D181" s="392"/>
      <c r="E181" s="392"/>
      <c r="F181" s="392"/>
      <c r="G181" s="392"/>
      <c r="H181" s="392"/>
      <c r="I181" s="392"/>
      <c r="J181" s="393"/>
    </row>
    <row r="182" spans="1:10" ht="12.75" customHeight="1" x14ac:dyDescent="0.2">
      <c r="A182" s="391"/>
      <c r="B182" s="392"/>
      <c r="C182" s="392"/>
      <c r="D182" s="392"/>
      <c r="E182" s="392"/>
      <c r="F182" s="392"/>
      <c r="G182" s="392"/>
      <c r="H182" s="392"/>
      <c r="I182" s="392"/>
      <c r="J182" s="393"/>
    </row>
    <row r="183" spans="1:10" ht="12.75" customHeight="1" x14ac:dyDescent="0.2">
      <c r="A183" s="391"/>
      <c r="B183" s="392"/>
      <c r="C183" s="392"/>
      <c r="D183" s="392"/>
      <c r="E183" s="392"/>
      <c r="F183" s="392"/>
      <c r="G183" s="392"/>
      <c r="H183" s="392"/>
      <c r="I183" s="392"/>
      <c r="J183" s="393"/>
    </row>
    <row r="184" spans="1:10" ht="12.75" customHeight="1" x14ac:dyDescent="0.2">
      <c r="A184" s="391"/>
      <c r="B184" s="392"/>
      <c r="C184" s="392"/>
      <c r="D184" s="392"/>
      <c r="E184" s="392"/>
      <c r="F184" s="392"/>
      <c r="G184" s="392"/>
      <c r="H184" s="392"/>
      <c r="I184" s="392"/>
      <c r="J184" s="393"/>
    </row>
    <row r="185" spans="1:10" ht="12.75" customHeight="1" x14ac:dyDescent="0.2">
      <c r="A185" s="391"/>
      <c r="B185" s="392"/>
      <c r="C185" s="392"/>
      <c r="D185" s="392"/>
      <c r="E185" s="392"/>
      <c r="F185" s="392"/>
      <c r="G185" s="392"/>
      <c r="H185" s="392"/>
      <c r="I185" s="392"/>
      <c r="J185" s="393"/>
    </row>
    <row r="186" spans="1:10" ht="12.75" customHeight="1" x14ac:dyDescent="0.2">
      <c r="A186" s="391"/>
      <c r="B186" s="392"/>
      <c r="C186" s="392"/>
      <c r="D186" s="392"/>
      <c r="E186" s="392"/>
      <c r="F186" s="392"/>
      <c r="G186" s="392"/>
      <c r="H186" s="392"/>
      <c r="I186" s="392"/>
      <c r="J186" s="393"/>
    </row>
    <row r="187" spans="1:10" ht="12.75" customHeight="1" x14ac:dyDescent="0.2">
      <c r="A187" s="391"/>
      <c r="B187" s="392"/>
      <c r="C187" s="392"/>
      <c r="D187" s="392"/>
      <c r="E187" s="392"/>
      <c r="F187" s="392"/>
      <c r="G187" s="392"/>
      <c r="H187" s="392"/>
      <c r="I187" s="392"/>
      <c r="J187" s="393"/>
    </row>
    <row r="188" spans="1:10" ht="12.75" customHeight="1" x14ac:dyDescent="0.2">
      <c r="A188" s="391"/>
      <c r="B188" s="392"/>
      <c r="C188" s="392"/>
      <c r="D188" s="392"/>
      <c r="E188" s="392"/>
      <c r="F188" s="392"/>
      <c r="G188" s="392"/>
      <c r="H188" s="392"/>
      <c r="I188" s="392"/>
      <c r="J188" s="393"/>
    </row>
    <row r="189" spans="1:10" ht="12.75" customHeight="1" x14ac:dyDescent="0.2">
      <c r="A189" s="391"/>
      <c r="B189" s="392"/>
      <c r="C189" s="392"/>
      <c r="D189" s="392"/>
      <c r="E189" s="392"/>
      <c r="F189" s="392"/>
      <c r="G189" s="392"/>
      <c r="H189" s="392"/>
      <c r="I189" s="392"/>
      <c r="J189" s="393"/>
    </row>
    <row r="190" spans="1:10" ht="12.75" customHeight="1" x14ac:dyDescent="0.2">
      <c r="A190" s="391"/>
      <c r="B190" s="392"/>
      <c r="C190" s="392"/>
      <c r="D190" s="392"/>
      <c r="E190" s="392"/>
      <c r="F190" s="392"/>
      <c r="G190" s="392"/>
      <c r="H190" s="392"/>
      <c r="I190" s="392"/>
      <c r="J190" s="393"/>
    </row>
    <row r="191" spans="1:10" ht="12.75" customHeight="1" x14ac:dyDescent="0.2">
      <c r="A191" s="391"/>
      <c r="B191" s="392"/>
      <c r="C191" s="392"/>
      <c r="D191" s="392"/>
      <c r="E191" s="392"/>
      <c r="F191" s="392"/>
      <c r="G191" s="392"/>
      <c r="H191" s="392"/>
      <c r="I191" s="392"/>
      <c r="J191" s="393"/>
    </row>
    <row r="192" spans="1:10" ht="12.75" customHeight="1" x14ac:dyDescent="0.2">
      <c r="A192" s="391"/>
      <c r="B192" s="392"/>
      <c r="C192" s="392"/>
      <c r="D192" s="392"/>
      <c r="E192" s="392"/>
      <c r="F192" s="392"/>
      <c r="G192" s="392"/>
      <c r="H192" s="392"/>
      <c r="I192" s="392"/>
      <c r="J192" s="393"/>
    </row>
    <row r="193" spans="1:10" ht="12.75" customHeight="1" x14ac:dyDescent="0.2">
      <c r="A193" s="391"/>
      <c r="B193" s="392"/>
      <c r="C193" s="392"/>
      <c r="D193" s="392"/>
      <c r="E193" s="392"/>
      <c r="F193" s="392"/>
      <c r="G193" s="392"/>
      <c r="H193" s="392"/>
      <c r="I193" s="392"/>
      <c r="J193" s="393"/>
    </row>
    <row r="194" spans="1:10" ht="12.75" customHeight="1" x14ac:dyDescent="0.2">
      <c r="A194" s="391"/>
      <c r="B194" s="392"/>
      <c r="C194" s="392"/>
      <c r="D194" s="392"/>
      <c r="E194" s="392"/>
      <c r="F194" s="392"/>
      <c r="G194" s="392"/>
      <c r="H194" s="392"/>
      <c r="I194" s="392"/>
      <c r="J194" s="393"/>
    </row>
    <row r="195" spans="1:10" ht="12.75" customHeight="1" x14ac:dyDescent="0.2">
      <c r="A195" s="391"/>
      <c r="B195" s="392"/>
      <c r="C195" s="392"/>
      <c r="D195" s="392"/>
      <c r="E195" s="392"/>
      <c r="F195" s="392"/>
      <c r="G195" s="392"/>
      <c r="H195" s="392"/>
      <c r="I195" s="392"/>
      <c r="J195" s="393"/>
    </row>
    <row r="196" spans="1:10" ht="12.75" customHeight="1" x14ac:dyDescent="0.2">
      <c r="A196" s="391"/>
      <c r="B196" s="392"/>
      <c r="C196" s="392"/>
      <c r="D196" s="392"/>
      <c r="E196" s="392"/>
      <c r="F196" s="392"/>
      <c r="G196" s="392"/>
      <c r="H196" s="392"/>
      <c r="I196" s="392"/>
      <c r="J196" s="393"/>
    </row>
    <row r="197" spans="1:10" ht="12.75" customHeight="1" x14ac:dyDescent="0.2">
      <c r="A197" s="391"/>
      <c r="B197" s="392"/>
      <c r="C197" s="392"/>
      <c r="D197" s="392"/>
      <c r="E197" s="392"/>
      <c r="F197" s="392"/>
      <c r="G197" s="392"/>
      <c r="H197" s="392"/>
      <c r="I197" s="392"/>
      <c r="J197" s="393"/>
    </row>
    <row r="198" spans="1:10" ht="12.75" customHeight="1" x14ac:dyDescent="0.2">
      <c r="A198" s="391"/>
      <c r="B198" s="392"/>
      <c r="C198" s="392"/>
      <c r="D198" s="392"/>
      <c r="E198" s="392"/>
      <c r="F198" s="392"/>
      <c r="G198" s="392"/>
      <c r="H198" s="392"/>
      <c r="I198" s="392"/>
      <c r="J198" s="393"/>
    </row>
    <row r="199" spans="1:10" ht="12.75" customHeight="1" x14ac:dyDescent="0.2">
      <c r="A199" s="391"/>
      <c r="B199" s="392"/>
      <c r="C199" s="392"/>
      <c r="D199" s="392"/>
      <c r="E199" s="392"/>
      <c r="F199" s="392"/>
      <c r="G199" s="392"/>
      <c r="H199" s="392"/>
      <c r="I199" s="392"/>
      <c r="J199" s="393"/>
    </row>
    <row r="200" spans="1:10" ht="12.75" customHeight="1" x14ac:dyDescent="0.2">
      <c r="A200" s="391"/>
      <c r="B200" s="392"/>
      <c r="C200" s="392"/>
      <c r="D200" s="392"/>
      <c r="E200" s="392"/>
      <c r="F200" s="392"/>
      <c r="G200" s="392"/>
      <c r="H200" s="392"/>
      <c r="I200" s="392"/>
      <c r="J200" s="393"/>
    </row>
    <row r="201" spans="1:10" ht="12.75" customHeight="1" x14ac:dyDescent="0.2">
      <c r="A201" s="391"/>
      <c r="B201" s="392"/>
      <c r="C201" s="392"/>
      <c r="D201" s="392"/>
      <c r="E201" s="392"/>
      <c r="F201" s="392"/>
      <c r="G201" s="392"/>
      <c r="H201" s="392"/>
      <c r="I201" s="392"/>
      <c r="J201" s="393"/>
    </row>
    <row r="202" spans="1:10" ht="12.75" customHeight="1" x14ac:dyDescent="0.2">
      <c r="A202" s="391"/>
      <c r="B202" s="392"/>
      <c r="C202" s="392"/>
      <c r="D202" s="392"/>
      <c r="E202" s="392"/>
      <c r="F202" s="392"/>
      <c r="G202" s="392"/>
      <c r="H202" s="392"/>
      <c r="I202" s="392"/>
      <c r="J202" s="393"/>
    </row>
    <row r="203" spans="1:10" ht="12.75" customHeight="1" x14ac:dyDescent="0.2">
      <c r="A203" s="391"/>
      <c r="B203" s="392"/>
      <c r="C203" s="392"/>
      <c r="D203" s="392"/>
      <c r="E203" s="392"/>
      <c r="F203" s="392"/>
      <c r="G203" s="392"/>
      <c r="H203" s="392"/>
      <c r="I203" s="392"/>
      <c r="J203" s="393"/>
    </row>
    <row r="204" spans="1:10" ht="12.75" customHeight="1" x14ac:dyDescent="0.2">
      <c r="A204" s="391"/>
      <c r="B204" s="392"/>
      <c r="C204" s="392"/>
      <c r="D204" s="392"/>
      <c r="E204" s="392"/>
      <c r="F204" s="392"/>
      <c r="G204" s="392"/>
      <c r="H204" s="392"/>
      <c r="I204" s="392"/>
      <c r="J204" s="393"/>
    </row>
    <row r="205" spans="1:10" ht="12.75" customHeight="1" x14ac:dyDescent="0.2">
      <c r="A205" s="391"/>
      <c r="B205" s="392"/>
      <c r="C205" s="392"/>
      <c r="D205" s="392"/>
      <c r="E205" s="392"/>
      <c r="F205" s="392"/>
      <c r="G205" s="392"/>
      <c r="H205" s="392"/>
      <c r="I205" s="392"/>
      <c r="J205" s="393"/>
    </row>
    <row r="206" spans="1:10" ht="12.75" customHeight="1" x14ac:dyDescent="0.2">
      <c r="A206" s="391"/>
      <c r="B206" s="392"/>
      <c r="C206" s="392"/>
      <c r="D206" s="392"/>
      <c r="E206" s="392"/>
      <c r="F206" s="392"/>
      <c r="G206" s="392"/>
      <c r="H206" s="392"/>
      <c r="I206" s="392"/>
      <c r="J206" s="393"/>
    </row>
    <row r="207" spans="1:10" ht="12.75" customHeight="1" x14ac:dyDescent="0.2">
      <c r="A207" s="391"/>
      <c r="B207" s="392"/>
      <c r="C207" s="392"/>
      <c r="D207" s="392"/>
      <c r="E207" s="392"/>
      <c r="F207" s="392"/>
      <c r="G207" s="392"/>
      <c r="H207" s="392"/>
      <c r="I207" s="392"/>
      <c r="J207" s="393"/>
    </row>
    <row r="208" spans="1:10" ht="12.75" customHeight="1" x14ac:dyDescent="0.2">
      <c r="A208" s="391"/>
      <c r="B208" s="392"/>
      <c r="C208" s="392"/>
      <c r="D208" s="392"/>
      <c r="E208" s="392"/>
      <c r="F208" s="392"/>
      <c r="G208" s="392"/>
      <c r="H208" s="392"/>
      <c r="I208" s="392"/>
      <c r="J208" s="393"/>
    </row>
    <row r="209" spans="1:10" ht="12.75" customHeight="1" x14ac:dyDescent="0.2">
      <c r="A209" s="391"/>
      <c r="B209" s="392"/>
      <c r="C209" s="392"/>
      <c r="D209" s="392"/>
      <c r="E209" s="392"/>
      <c r="F209" s="392"/>
      <c r="G209" s="392"/>
      <c r="H209" s="392"/>
      <c r="I209" s="392"/>
      <c r="J209" s="393"/>
    </row>
    <row r="210" spans="1:10" ht="12.75" customHeight="1" x14ac:dyDescent="0.2">
      <c r="A210" s="391"/>
      <c r="B210" s="392"/>
      <c r="C210" s="392"/>
      <c r="D210" s="392"/>
      <c r="E210" s="392"/>
      <c r="F210" s="392"/>
      <c r="G210" s="392"/>
      <c r="H210" s="392"/>
      <c r="I210" s="392"/>
      <c r="J210" s="393"/>
    </row>
    <row r="211" spans="1:10" s="61" customFormat="1" x14ac:dyDescent="0.2">
      <c r="A211" s="55"/>
      <c r="B211" s="56"/>
      <c r="C211" s="57"/>
      <c r="D211" s="58"/>
      <c r="E211" s="58"/>
      <c r="F211" s="58"/>
      <c r="G211" s="58"/>
      <c r="H211" s="59"/>
      <c r="I211" s="57"/>
      <c r="J211" s="60"/>
    </row>
    <row r="212" spans="1:10" s="61" customFormat="1" ht="25.5" customHeight="1" x14ac:dyDescent="0.2">
      <c r="A212" s="394" t="s">
        <v>186</v>
      </c>
      <c r="B212" s="395"/>
      <c r="C212" s="395"/>
      <c r="D212" s="395"/>
      <c r="E212" s="395"/>
      <c r="F212" s="395"/>
      <c r="G212" s="395"/>
      <c r="H212" s="395"/>
      <c r="I212" s="395"/>
      <c r="J212" s="396"/>
    </row>
    <row r="213" spans="1:10" s="61" customFormat="1" ht="12.75" customHeight="1" x14ac:dyDescent="0.2">
      <c r="A213" s="336" t="s">
        <v>182</v>
      </c>
      <c r="B213" s="337"/>
      <c r="C213" s="337"/>
      <c r="D213" s="337"/>
      <c r="E213" s="337"/>
      <c r="F213" s="436"/>
      <c r="G213" s="436"/>
      <c r="H213" s="436"/>
      <c r="I213" s="436"/>
      <c r="J213" s="437"/>
    </row>
    <row r="214" spans="1:10" ht="12.75" customHeight="1" x14ac:dyDescent="0.2">
      <c r="A214" s="321" t="s">
        <v>395</v>
      </c>
      <c r="B214" s="322"/>
      <c r="C214" s="322"/>
      <c r="D214" s="322"/>
      <c r="E214" s="322"/>
      <c r="F214" s="322"/>
      <c r="G214" s="322"/>
      <c r="H214" s="322"/>
      <c r="I214" s="322"/>
      <c r="J214" s="323"/>
    </row>
    <row r="215" spans="1:10" ht="12.75" customHeight="1" x14ac:dyDescent="0.2">
      <c r="A215" s="324"/>
      <c r="B215" s="325"/>
      <c r="C215" s="325"/>
      <c r="D215" s="325"/>
      <c r="E215" s="325"/>
      <c r="F215" s="325"/>
      <c r="G215" s="325"/>
      <c r="H215" s="325"/>
      <c r="I215" s="325"/>
      <c r="J215" s="326"/>
    </row>
    <row r="216" spans="1:10" ht="12.75" customHeight="1" x14ac:dyDescent="0.2">
      <c r="A216" s="324"/>
      <c r="B216" s="325"/>
      <c r="C216" s="325"/>
      <c r="D216" s="325"/>
      <c r="E216" s="325"/>
      <c r="F216" s="325"/>
      <c r="G216" s="325"/>
      <c r="H216" s="325"/>
      <c r="I216" s="325"/>
      <c r="J216" s="326"/>
    </row>
    <row r="217" spans="1:10" ht="15" customHeight="1" x14ac:dyDescent="0.2">
      <c r="A217" s="327"/>
      <c r="B217" s="328"/>
      <c r="C217" s="328"/>
      <c r="D217" s="328"/>
      <c r="E217" s="328"/>
      <c r="F217" s="328"/>
      <c r="G217" s="328"/>
      <c r="H217" s="328"/>
      <c r="I217" s="328"/>
      <c r="J217" s="329"/>
    </row>
    <row r="218" spans="1:10" ht="12.75" customHeight="1" x14ac:dyDescent="0.2">
      <c r="A218" s="391"/>
      <c r="B218" s="392"/>
      <c r="C218" s="392"/>
      <c r="D218" s="392"/>
      <c r="E218" s="392"/>
      <c r="F218" s="392"/>
      <c r="G218" s="392"/>
      <c r="H218" s="392"/>
      <c r="I218" s="392"/>
      <c r="J218" s="393"/>
    </row>
    <row r="219" spans="1:10" ht="12.75" customHeight="1" x14ac:dyDescent="0.2">
      <c r="A219" s="391"/>
      <c r="B219" s="392"/>
      <c r="C219" s="392"/>
      <c r="D219" s="392"/>
      <c r="E219" s="392"/>
      <c r="F219" s="392"/>
      <c r="G219" s="392"/>
      <c r="H219" s="392"/>
      <c r="I219" s="392"/>
      <c r="J219" s="393"/>
    </row>
    <row r="220" spans="1:10" ht="12.75" customHeight="1" x14ac:dyDescent="0.2">
      <c r="A220" s="391"/>
      <c r="B220" s="392"/>
      <c r="C220" s="392"/>
      <c r="D220" s="392"/>
      <c r="E220" s="392"/>
      <c r="F220" s="392"/>
      <c r="G220" s="392"/>
      <c r="H220" s="392"/>
      <c r="I220" s="392"/>
      <c r="J220" s="393"/>
    </row>
    <row r="221" spans="1:10" ht="12.75" customHeight="1" x14ac:dyDescent="0.2">
      <c r="A221" s="391"/>
      <c r="B221" s="392"/>
      <c r="C221" s="392"/>
      <c r="D221" s="392"/>
      <c r="E221" s="392"/>
      <c r="F221" s="392"/>
      <c r="G221" s="392"/>
      <c r="H221" s="392"/>
      <c r="I221" s="392"/>
      <c r="J221" s="393"/>
    </row>
    <row r="222" spans="1:10" ht="12.75" customHeight="1" x14ac:dyDescent="0.2">
      <c r="A222" s="391"/>
      <c r="B222" s="392"/>
      <c r="C222" s="392"/>
      <c r="D222" s="392"/>
      <c r="E222" s="392"/>
      <c r="F222" s="392"/>
      <c r="G222" s="392"/>
      <c r="H222" s="392"/>
      <c r="I222" s="392"/>
      <c r="J222" s="393"/>
    </row>
    <row r="223" spans="1:10" ht="12.75" customHeight="1" x14ac:dyDescent="0.2">
      <c r="A223" s="391"/>
      <c r="B223" s="392"/>
      <c r="C223" s="392"/>
      <c r="D223" s="392"/>
      <c r="E223" s="392"/>
      <c r="F223" s="392"/>
      <c r="G223" s="392"/>
      <c r="H223" s="392"/>
      <c r="I223" s="392"/>
      <c r="J223" s="393"/>
    </row>
    <row r="224" spans="1:10" ht="12.75" customHeight="1" x14ac:dyDescent="0.2">
      <c r="A224" s="391"/>
      <c r="B224" s="392"/>
      <c r="C224" s="392"/>
      <c r="D224" s="392"/>
      <c r="E224" s="392"/>
      <c r="F224" s="392"/>
      <c r="G224" s="392"/>
      <c r="H224" s="392"/>
      <c r="I224" s="392"/>
      <c r="J224" s="393"/>
    </row>
    <row r="225" spans="1:10" ht="12.75" customHeight="1" x14ac:dyDescent="0.2">
      <c r="A225" s="391"/>
      <c r="B225" s="392"/>
      <c r="C225" s="392"/>
      <c r="D225" s="392"/>
      <c r="E225" s="392"/>
      <c r="F225" s="392"/>
      <c r="G225" s="392"/>
      <c r="H225" s="392"/>
      <c r="I225" s="392"/>
      <c r="J225" s="393"/>
    </row>
    <row r="226" spans="1:10" ht="12.75" customHeight="1" x14ac:dyDescent="0.2">
      <c r="A226" s="391"/>
      <c r="B226" s="392"/>
      <c r="C226" s="392"/>
      <c r="D226" s="392"/>
      <c r="E226" s="392"/>
      <c r="F226" s="392"/>
      <c r="G226" s="392"/>
      <c r="H226" s="392"/>
      <c r="I226" s="392"/>
      <c r="J226" s="393"/>
    </row>
    <row r="227" spans="1:10" ht="12.75" customHeight="1" x14ac:dyDescent="0.2">
      <c r="A227" s="391"/>
      <c r="B227" s="392"/>
      <c r="C227" s="392"/>
      <c r="D227" s="392"/>
      <c r="E227" s="392"/>
      <c r="F227" s="392"/>
      <c r="G227" s="392"/>
      <c r="H227" s="392"/>
      <c r="I227" s="392"/>
      <c r="J227" s="393"/>
    </row>
    <row r="228" spans="1:10" ht="12.75" customHeight="1" x14ac:dyDescent="0.2">
      <c r="A228" s="391"/>
      <c r="B228" s="392"/>
      <c r="C228" s="392"/>
      <c r="D228" s="392"/>
      <c r="E228" s="392"/>
      <c r="F228" s="392"/>
      <c r="G228" s="392"/>
      <c r="H228" s="392"/>
      <c r="I228" s="392"/>
      <c r="J228" s="393"/>
    </row>
    <row r="229" spans="1:10" ht="12.75" customHeight="1" x14ac:dyDescent="0.2">
      <c r="A229" s="391"/>
      <c r="B229" s="392"/>
      <c r="C229" s="392"/>
      <c r="D229" s="392"/>
      <c r="E229" s="392"/>
      <c r="F229" s="392"/>
      <c r="G229" s="392"/>
      <c r="H229" s="392"/>
      <c r="I229" s="392"/>
      <c r="J229" s="393"/>
    </row>
    <row r="230" spans="1:10" ht="12.75" customHeight="1" x14ac:dyDescent="0.2">
      <c r="A230" s="391"/>
      <c r="B230" s="392"/>
      <c r="C230" s="392"/>
      <c r="D230" s="392"/>
      <c r="E230" s="392"/>
      <c r="F230" s="392"/>
      <c r="G230" s="392"/>
      <c r="H230" s="392"/>
      <c r="I230" s="392"/>
      <c r="J230" s="393"/>
    </row>
    <row r="231" spans="1:10" ht="12.75" customHeight="1" x14ac:dyDescent="0.2">
      <c r="A231" s="391"/>
      <c r="B231" s="392"/>
      <c r="C231" s="392"/>
      <c r="D231" s="392"/>
      <c r="E231" s="392"/>
      <c r="F231" s="392"/>
      <c r="G231" s="392"/>
      <c r="H231" s="392"/>
      <c r="I231" s="392"/>
      <c r="J231" s="393"/>
    </row>
    <row r="232" spans="1:10" ht="12.75" customHeight="1" x14ac:dyDescent="0.2">
      <c r="A232" s="391"/>
      <c r="B232" s="392"/>
      <c r="C232" s="392"/>
      <c r="D232" s="392"/>
      <c r="E232" s="392"/>
      <c r="F232" s="392"/>
      <c r="G232" s="392"/>
      <c r="H232" s="392"/>
      <c r="I232" s="392"/>
      <c r="J232" s="393"/>
    </row>
    <row r="233" spans="1:10" ht="12.75" customHeight="1" x14ac:dyDescent="0.2">
      <c r="A233" s="391"/>
      <c r="B233" s="392"/>
      <c r="C233" s="392"/>
      <c r="D233" s="392"/>
      <c r="E233" s="392"/>
      <c r="F233" s="392"/>
      <c r="G233" s="392"/>
      <c r="H233" s="392"/>
      <c r="I233" s="392"/>
      <c r="J233" s="393"/>
    </row>
    <row r="234" spans="1:10" ht="12.75" customHeight="1" x14ac:dyDescent="0.2">
      <c r="A234" s="391"/>
      <c r="B234" s="392"/>
      <c r="C234" s="392"/>
      <c r="D234" s="392"/>
      <c r="E234" s="392"/>
      <c r="F234" s="392"/>
      <c r="G234" s="392"/>
      <c r="H234" s="392"/>
      <c r="I234" s="392"/>
      <c r="J234" s="393"/>
    </row>
    <row r="235" spans="1:10" ht="12.75" customHeight="1" x14ac:dyDescent="0.2">
      <c r="A235" s="391"/>
      <c r="B235" s="392"/>
      <c r="C235" s="392"/>
      <c r="D235" s="392"/>
      <c r="E235" s="392"/>
      <c r="F235" s="392"/>
      <c r="G235" s="392"/>
      <c r="H235" s="392"/>
      <c r="I235" s="392"/>
      <c r="J235" s="393"/>
    </row>
    <row r="236" spans="1:10" ht="12.75" customHeight="1" x14ac:dyDescent="0.2">
      <c r="A236" s="391"/>
      <c r="B236" s="392"/>
      <c r="C236" s="392"/>
      <c r="D236" s="392"/>
      <c r="E236" s="392"/>
      <c r="F236" s="392"/>
      <c r="G236" s="392"/>
      <c r="H236" s="392"/>
      <c r="I236" s="392"/>
      <c r="J236" s="393"/>
    </row>
    <row r="237" spans="1:10" ht="12.75" customHeight="1" x14ac:dyDescent="0.2">
      <c r="A237" s="391"/>
      <c r="B237" s="392"/>
      <c r="C237" s="392"/>
      <c r="D237" s="392"/>
      <c r="E237" s="392"/>
      <c r="F237" s="392"/>
      <c r="G237" s="392"/>
      <c r="H237" s="392"/>
      <c r="I237" s="392"/>
      <c r="J237" s="393"/>
    </row>
    <row r="238" spans="1:10" ht="12.75" customHeight="1" x14ac:dyDescent="0.2">
      <c r="A238" s="391"/>
      <c r="B238" s="392"/>
      <c r="C238" s="392"/>
      <c r="D238" s="392"/>
      <c r="E238" s="392"/>
      <c r="F238" s="392"/>
      <c r="G238" s="392"/>
      <c r="H238" s="392"/>
      <c r="I238" s="392"/>
      <c r="J238" s="393"/>
    </row>
    <row r="239" spans="1:10" ht="12.75" customHeight="1" x14ac:dyDescent="0.2">
      <c r="A239" s="391"/>
      <c r="B239" s="392"/>
      <c r="C239" s="392"/>
      <c r="D239" s="392"/>
      <c r="E239" s="392"/>
      <c r="F239" s="392"/>
      <c r="G239" s="392"/>
      <c r="H239" s="392"/>
      <c r="I239" s="392"/>
      <c r="J239" s="393"/>
    </row>
    <row r="240" spans="1:10" ht="12.75" customHeight="1" x14ac:dyDescent="0.2">
      <c r="A240" s="391"/>
      <c r="B240" s="392"/>
      <c r="C240" s="392"/>
      <c r="D240" s="392"/>
      <c r="E240" s="392"/>
      <c r="F240" s="392"/>
      <c r="G240" s="392"/>
      <c r="H240" s="392"/>
      <c r="I240" s="392"/>
      <c r="J240" s="393"/>
    </row>
    <row r="241" spans="1:10" ht="12.75" customHeight="1" x14ac:dyDescent="0.2">
      <c r="A241" s="391"/>
      <c r="B241" s="392"/>
      <c r="C241" s="392"/>
      <c r="D241" s="392"/>
      <c r="E241" s="392"/>
      <c r="F241" s="392"/>
      <c r="G241" s="392"/>
      <c r="H241" s="392"/>
      <c r="I241" s="392"/>
      <c r="J241" s="393"/>
    </row>
    <row r="242" spans="1:10" ht="12.75" customHeight="1" x14ac:dyDescent="0.2">
      <c r="A242" s="391"/>
      <c r="B242" s="392"/>
      <c r="C242" s="392"/>
      <c r="D242" s="392"/>
      <c r="E242" s="392"/>
      <c r="F242" s="392"/>
      <c r="G242" s="392"/>
      <c r="H242" s="392"/>
      <c r="I242" s="392"/>
      <c r="J242" s="393"/>
    </row>
    <row r="243" spans="1:10" ht="12.75" customHeight="1" x14ac:dyDescent="0.2">
      <c r="A243" s="391"/>
      <c r="B243" s="392"/>
      <c r="C243" s="392"/>
      <c r="D243" s="392"/>
      <c r="E243" s="392"/>
      <c r="F243" s="392"/>
      <c r="G243" s="392"/>
      <c r="H243" s="392"/>
      <c r="I243" s="392"/>
      <c r="J243" s="393"/>
    </row>
    <row r="244" spans="1:10" ht="12.75" customHeight="1" x14ac:dyDescent="0.2">
      <c r="A244" s="391"/>
      <c r="B244" s="392"/>
      <c r="C244" s="392"/>
      <c r="D244" s="392"/>
      <c r="E244" s="392"/>
      <c r="F244" s="392"/>
      <c r="G244" s="392"/>
      <c r="H244" s="392"/>
      <c r="I244" s="392"/>
      <c r="J244" s="393"/>
    </row>
    <row r="245" spans="1:10" ht="12.75" customHeight="1" x14ac:dyDescent="0.2">
      <c r="A245" s="391"/>
      <c r="B245" s="392"/>
      <c r="C245" s="392"/>
      <c r="D245" s="392"/>
      <c r="E245" s="392"/>
      <c r="F245" s="392"/>
      <c r="G245" s="392"/>
      <c r="H245" s="392"/>
      <c r="I245" s="392"/>
      <c r="J245" s="393"/>
    </row>
    <row r="246" spans="1:10" ht="12.75" customHeight="1" x14ac:dyDescent="0.2">
      <c r="A246" s="391"/>
      <c r="B246" s="392"/>
      <c r="C246" s="392"/>
      <c r="D246" s="392"/>
      <c r="E246" s="392"/>
      <c r="F246" s="392"/>
      <c r="G246" s="392"/>
      <c r="H246" s="392"/>
      <c r="I246" s="392"/>
      <c r="J246" s="393"/>
    </row>
    <row r="247" spans="1:10" ht="12.75" customHeight="1" x14ac:dyDescent="0.2">
      <c r="A247" s="391"/>
      <c r="B247" s="392"/>
      <c r="C247" s="392"/>
      <c r="D247" s="392"/>
      <c r="E247" s="392"/>
      <c r="F247" s="392"/>
      <c r="G247" s="392"/>
      <c r="H247" s="392"/>
      <c r="I247" s="392"/>
      <c r="J247" s="393"/>
    </row>
    <row r="248" spans="1:10" ht="12.75" customHeight="1" x14ac:dyDescent="0.2">
      <c r="A248" s="391"/>
      <c r="B248" s="392"/>
      <c r="C248" s="392"/>
      <c r="D248" s="392"/>
      <c r="E248" s="392"/>
      <c r="F248" s="392"/>
      <c r="G248" s="392"/>
      <c r="H248" s="392"/>
      <c r="I248" s="392"/>
      <c r="J248" s="393"/>
    </row>
    <row r="249" spans="1:10" ht="12.75" customHeight="1" x14ac:dyDescent="0.2">
      <c r="A249" s="391"/>
      <c r="B249" s="392"/>
      <c r="C249" s="392"/>
      <c r="D249" s="392"/>
      <c r="E249" s="392"/>
      <c r="F249" s="392"/>
      <c r="G249" s="392"/>
      <c r="H249" s="392"/>
      <c r="I249" s="392"/>
      <c r="J249" s="393"/>
    </row>
    <row r="250" spans="1:10" ht="12.75" customHeight="1" x14ac:dyDescent="0.2">
      <c r="A250" s="391"/>
      <c r="B250" s="392"/>
      <c r="C250" s="392"/>
      <c r="D250" s="392"/>
      <c r="E250" s="392"/>
      <c r="F250" s="392"/>
      <c r="G250" s="392"/>
      <c r="H250" s="392"/>
      <c r="I250" s="392"/>
      <c r="J250" s="393"/>
    </row>
    <row r="251" spans="1:10" ht="12.75" customHeight="1" x14ac:dyDescent="0.2">
      <c r="A251" s="391"/>
      <c r="B251" s="392"/>
      <c r="C251" s="392"/>
      <c r="D251" s="392"/>
      <c r="E251" s="392"/>
      <c r="F251" s="392"/>
      <c r="G251" s="392"/>
      <c r="H251" s="392"/>
      <c r="I251" s="392"/>
      <c r="J251" s="393"/>
    </row>
    <row r="252" spans="1:10" ht="12.75" customHeight="1" x14ac:dyDescent="0.2">
      <c r="A252" s="391"/>
      <c r="B252" s="392"/>
      <c r="C252" s="392"/>
      <c r="D252" s="392"/>
      <c r="E252" s="392"/>
      <c r="F252" s="392"/>
      <c r="G252" s="392"/>
      <c r="H252" s="392"/>
      <c r="I252" s="392"/>
      <c r="J252" s="393"/>
    </row>
    <row r="253" spans="1:10" s="61" customFormat="1" x14ac:dyDescent="0.2">
      <c r="A253" s="55"/>
      <c r="B253" s="56"/>
      <c r="C253" s="57"/>
      <c r="D253" s="58"/>
      <c r="E253" s="58"/>
      <c r="F253" s="58"/>
      <c r="G253" s="58"/>
      <c r="H253" s="59"/>
      <c r="I253" s="57"/>
      <c r="J253" s="60"/>
    </row>
    <row r="254" spans="1:10" s="61" customFormat="1" ht="25.5" customHeight="1" x14ac:dyDescent="0.2">
      <c r="A254" s="394" t="s">
        <v>187</v>
      </c>
      <c r="B254" s="395"/>
      <c r="C254" s="395"/>
      <c r="D254" s="395"/>
      <c r="E254" s="395"/>
      <c r="F254" s="395"/>
      <c r="G254" s="395"/>
      <c r="H254" s="395"/>
      <c r="I254" s="395"/>
      <c r="J254" s="396"/>
    </row>
    <row r="255" spans="1:10" s="61" customFormat="1" ht="12.75" customHeight="1" x14ac:dyDescent="0.2">
      <c r="A255" s="336" t="s">
        <v>182</v>
      </c>
      <c r="B255" s="337"/>
      <c r="C255" s="337"/>
      <c r="D255" s="337"/>
      <c r="E255" s="337"/>
      <c r="F255" s="436"/>
      <c r="G255" s="436"/>
      <c r="H255" s="436"/>
      <c r="I255" s="436"/>
      <c r="J255" s="437"/>
    </row>
    <row r="256" spans="1:10" ht="12.75" customHeight="1" x14ac:dyDescent="0.2">
      <c r="A256" s="321" t="s">
        <v>395</v>
      </c>
      <c r="B256" s="322"/>
      <c r="C256" s="322"/>
      <c r="D256" s="322"/>
      <c r="E256" s="322"/>
      <c r="F256" s="322"/>
      <c r="G256" s="322"/>
      <c r="H256" s="322"/>
      <c r="I256" s="322"/>
      <c r="J256" s="323"/>
    </row>
    <row r="257" spans="1:10" ht="12.75" customHeight="1" x14ac:dyDescent="0.2">
      <c r="A257" s="324"/>
      <c r="B257" s="325"/>
      <c r="C257" s="325"/>
      <c r="D257" s="325"/>
      <c r="E257" s="325"/>
      <c r="F257" s="325"/>
      <c r="G257" s="325"/>
      <c r="H257" s="325"/>
      <c r="I257" s="325"/>
      <c r="J257" s="326"/>
    </row>
    <row r="258" spans="1:10" ht="12.75" customHeight="1" x14ac:dyDescent="0.2">
      <c r="A258" s="324"/>
      <c r="B258" s="325"/>
      <c r="C258" s="325"/>
      <c r="D258" s="325"/>
      <c r="E258" s="325"/>
      <c r="F258" s="325"/>
      <c r="G258" s="325"/>
      <c r="H258" s="325"/>
      <c r="I258" s="325"/>
      <c r="J258" s="326"/>
    </row>
    <row r="259" spans="1:10" ht="15" customHeight="1" x14ac:dyDescent="0.2">
      <c r="A259" s="327"/>
      <c r="B259" s="328"/>
      <c r="C259" s="328"/>
      <c r="D259" s="328"/>
      <c r="E259" s="328"/>
      <c r="F259" s="328"/>
      <c r="G259" s="328"/>
      <c r="H259" s="328"/>
      <c r="I259" s="328"/>
      <c r="J259" s="329"/>
    </row>
    <row r="260" spans="1:10" ht="12.75" customHeight="1" x14ac:dyDescent="0.2">
      <c r="A260" s="391"/>
      <c r="B260" s="392"/>
      <c r="C260" s="392"/>
      <c r="D260" s="392"/>
      <c r="E260" s="392"/>
      <c r="F260" s="392"/>
      <c r="G260" s="392"/>
      <c r="H260" s="392"/>
      <c r="I260" s="392"/>
      <c r="J260" s="393"/>
    </row>
    <row r="261" spans="1:10" ht="12.75" customHeight="1" x14ac:dyDescent="0.2">
      <c r="A261" s="391"/>
      <c r="B261" s="392"/>
      <c r="C261" s="392"/>
      <c r="D261" s="392"/>
      <c r="E261" s="392"/>
      <c r="F261" s="392"/>
      <c r="G261" s="392"/>
      <c r="H261" s="392"/>
      <c r="I261" s="392"/>
      <c r="J261" s="393"/>
    </row>
    <row r="262" spans="1:10" ht="12.75" customHeight="1" x14ac:dyDescent="0.2">
      <c r="A262" s="391"/>
      <c r="B262" s="392"/>
      <c r="C262" s="392"/>
      <c r="D262" s="392"/>
      <c r="E262" s="392"/>
      <c r="F262" s="392"/>
      <c r="G262" s="392"/>
      <c r="H262" s="392"/>
      <c r="I262" s="392"/>
      <c r="J262" s="393"/>
    </row>
    <row r="263" spans="1:10" ht="12.75" customHeight="1" x14ac:dyDescent="0.2">
      <c r="A263" s="391"/>
      <c r="B263" s="392"/>
      <c r="C263" s="392"/>
      <c r="D263" s="392"/>
      <c r="E263" s="392"/>
      <c r="F263" s="392"/>
      <c r="G263" s="392"/>
      <c r="H263" s="392"/>
      <c r="I263" s="392"/>
      <c r="J263" s="393"/>
    </row>
    <row r="264" spans="1:10" ht="12.75" customHeight="1" x14ac:dyDescent="0.2">
      <c r="A264" s="391"/>
      <c r="B264" s="392"/>
      <c r="C264" s="392"/>
      <c r="D264" s="392"/>
      <c r="E264" s="392"/>
      <c r="F264" s="392"/>
      <c r="G264" s="392"/>
      <c r="H264" s="392"/>
      <c r="I264" s="392"/>
      <c r="J264" s="393"/>
    </row>
    <row r="265" spans="1:10" ht="12.75" customHeight="1" x14ac:dyDescent="0.2">
      <c r="A265" s="391"/>
      <c r="B265" s="392"/>
      <c r="C265" s="392"/>
      <c r="D265" s="392"/>
      <c r="E265" s="392"/>
      <c r="F265" s="392"/>
      <c r="G265" s="392"/>
      <c r="H265" s="392"/>
      <c r="I265" s="392"/>
      <c r="J265" s="393"/>
    </row>
    <row r="266" spans="1:10" ht="12.75" customHeight="1" x14ac:dyDescent="0.2">
      <c r="A266" s="391"/>
      <c r="B266" s="392"/>
      <c r="C266" s="392"/>
      <c r="D266" s="392"/>
      <c r="E266" s="392"/>
      <c r="F266" s="392"/>
      <c r="G266" s="392"/>
      <c r="H266" s="392"/>
      <c r="I266" s="392"/>
      <c r="J266" s="393"/>
    </row>
    <row r="267" spans="1:10" ht="12.75" customHeight="1" x14ac:dyDescent="0.2">
      <c r="A267" s="391"/>
      <c r="B267" s="392"/>
      <c r="C267" s="392"/>
      <c r="D267" s="392"/>
      <c r="E267" s="392"/>
      <c r="F267" s="392"/>
      <c r="G267" s="392"/>
      <c r="H267" s="392"/>
      <c r="I267" s="392"/>
      <c r="J267" s="393"/>
    </row>
    <row r="268" spans="1:10" ht="12.75" customHeight="1" x14ac:dyDescent="0.2">
      <c r="A268" s="391"/>
      <c r="B268" s="392"/>
      <c r="C268" s="392"/>
      <c r="D268" s="392"/>
      <c r="E268" s="392"/>
      <c r="F268" s="392"/>
      <c r="G268" s="392"/>
      <c r="H268" s="392"/>
      <c r="I268" s="392"/>
      <c r="J268" s="393"/>
    </row>
    <row r="269" spans="1:10" ht="12.75" customHeight="1" x14ac:dyDescent="0.2">
      <c r="A269" s="391"/>
      <c r="B269" s="392"/>
      <c r="C269" s="392"/>
      <c r="D269" s="392"/>
      <c r="E269" s="392"/>
      <c r="F269" s="392"/>
      <c r="G269" s="392"/>
      <c r="H269" s="392"/>
      <c r="I269" s="392"/>
      <c r="J269" s="393"/>
    </row>
    <row r="270" spans="1:10" ht="12.75" customHeight="1" x14ac:dyDescent="0.2">
      <c r="A270" s="391"/>
      <c r="B270" s="392"/>
      <c r="C270" s="392"/>
      <c r="D270" s="392"/>
      <c r="E270" s="392"/>
      <c r="F270" s="392"/>
      <c r="G270" s="392"/>
      <c r="H270" s="392"/>
      <c r="I270" s="392"/>
      <c r="J270" s="393"/>
    </row>
    <row r="271" spans="1:10" ht="12.75" customHeight="1" x14ac:dyDescent="0.2">
      <c r="A271" s="391"/>
      <c r="B271" s="392"/>
      <c r="C271" s="392"/>
      <c r="D271" s="392"/>
      <c r="E271" s="392"/>
      <c r="F271" s="392"/>
      <c r="G271" s="392"/>
      <c r="H271" s="392"/>
      <c r="I271" s="392"/>
      <c r="J271" s="393"/>
    </row>
    <row r="272" spans="1:10" ht="12.75" customHeight="1" x14ac:dyDescent="0.2">
      <c r="A272" s="391"/>
      <c r="B272" s="392"/>
      <c r="C272" s="392"/>
      <c r="D272" s="392"/>
      <c r="E272" s="392"/>
      <c r="F272" s="392"/>
      <c r="G272" s="392"/>
      <c r="H272" s="392"/>
      <c r="I272" s="392"/>
      <c r="J272" s="393"/>
    </row>
    <row r="273" spans="1:10" ht="12.75" customHeight="1" x14ac:dyDescent="0.2">
      <c r="A273" s="391"/>
      <c r="B273" s="392"/>
      <c r="C273" s="392"/>
      <c r="D273" s="392"/>
      <c r="E273" s="392"/>
      <c r="F273" s="392"/>
      <c r="G273" s="392"/>
      <c r="H273" s="392"/>
      <c r="I273" s="392"/>
      <c r="J273" s="393"/>
    </row>
    <row r="274" spans="1:10" ht="12.75" customHeight="1" x14ac:dyDescent="0.2">
      <c r="A274" s="391"/>
      <c r="B274" s="392"/>
      <c r="C274" s="392"/>
      <c r="D274" s="392"/>
      <c r="E274" s="392"/>
      <c r="F274" s="392"/>
      <c r="G274" s="392"/>
      <c r="H274" s="392"/>
      <c r="I274" s="392"/>
      <c r="J274" s="393"/>
    </row>
    <row r="275" spans="1:10" ht="12.75" customHeight="1" x14ac:dyDescent="0.2">
      <c r="A275" s="391"/>
      <c r="B275" s="392"/>
      <c r="C275" s="392"/>
      <c r="D275" s="392"/>
      <c r="E275" s="392"/>
      <c r="F275" s="392"/>
      <c r="G275" s="392"/>
      <c r="H275" s="392"/>
      <c r="I275" s="392"/>
      <c r="J275" s="393"/>
    </row>
    <row r="276" spans="1:10" ht="12.75" customHeight="1" x14ac:dyDescent="0.2">
      <c r="A276" s="391"/>
      <c r="B276" s="392"/>
      <c r="C276" s="392"/>
      <c r="D276" s="392"/>
      <c r="E276" s="392"/>
      <c r="F276" s="392"/>
      <c r="G276" s="392"/>
      <c r="H276" s="392"/>
      <c r="I276" s="392"/>
      <c r="J276" s="393"/>
    </row>
    <row r="277" spans="1:10" ht="12.75" customHeight="1" x14ac:dyDescent="0.2">
      <c r="A277" s="391"/>
      <c r="B277" s="392"/>
      <c r="C277" s="392"/>
      <c r="D277" s="392"/>
      <c r="E277" s="392"/>
      <c r="F277" s="392"/>
      <c r="G277" s="392"/>
      <c r="H277" s="392"/>
      <c r="I277" s="392"/>
      <c r="J277" s="393"/>
    </row>
    <row r="278" spans="1:10" ht="12.75" customHeight="1" x14ac:dyDescent="0.2">
      <c r="A278" s="391"/>
      <c r="B278" s="392"/>
      <c r="C278" s="392"/>
      <c r="D278" s="392"/>
      <c r="E278" s="392"/>
      <c r="F278" s="392"/>
      <c r="G278" s="392"/>
      <c r="H278" s="392"/>
      <c r="I278" s="392"/>
      <c r="J278" s="393"/>
    </row>
    <row r="279" spans="1:10" ht="12.75" customHeight="1" x14ac:dyDescent="0.2">
      <c r="A279" s="391"/>
      <c r="B279" s="392"/>
      <c r="C279" s="392"/>
      <c r="D279" s="392"/>
      <c r="E279" s="392"/>
      <c r="F279" s="392"/>
      <c r="G279" s="392"/>
      <c r="H279" s="392"/>
      <c r="I279" s="392"/>
      <c r="J279" s="393"/>
    </row>
    <row r="280" spans="1:10" ht="12.75" customHeight="1" x14ac:dyDescent="0.2">
      <c r="A280" s="391"/>
      <c r="B280" s="392"/>
      <c r="C280" s="392"/>
      <c r="D280" s="392"/>
      <c r="E280" s="392"/>
      <c r="F280" s="392"/>
      <c r="G280" s="392"/>
      <c r="H280" s="392"/>
      <c r="I280" s="392"/>
      <c r="J280" s="393"/>
    </row>
    <row r="281" spans="1:10" ht="12.75" customHeight="1" x14ac:dyDescent="0.2">
      <c r="A281" s="391"/>
      <c r="B281" s="392"/>
      <c r="C281" s="392"/>
      <c r="D281" s="392"/>
      <c r="E281" s="392"/>
      <c r="F281" s="392"/>
      <c r="G281" s="392"/>
      <c r="H281" s="392"/>
      <c r="I281" s="392"/>
      <c r="J281" s="393"/>
    </row>
    <row r="282" spans="1:10" ht="12.75" customHeight="1" x14ac:dyDescent="0.2">
      <c r="A282" s="391"/>
      <c r="B282" s="392"/>
      <c r="C282" s="392"/>
      <c r="D282" s="392"/>
      <c r="E282" s="392"/>
      <c r="F282" s="392"/>
      <c r="G282" s="392"/>
      <c r="H282" s="392"/>
      <c r="I282" s="392"/>
      <c r="J282" s="393"/>
    </row>
    <row r="283" spans="1:10" ht="12.75" customHeight="1" x14ac:dyDescent="0.2">
      <c r="A283" s="391"/>
      <c r="B283" s="392"/>
      <c r="C283" s="392"/>
      <c r="D283" s="392"/>
      <c r="E283" s="392"/>
      <c r="F283" s="392"/>
      <c r="G283" s="392"/>
      <c r="H283" s="392"/>
      <c r="I283" s="392"/>
      <c r="J283" s="393"/>
    </row>
    <row r="284" spans="1:10" ht="12.75" customHeight="1" x14ac:dyDescent="0.2">
      <c r="A284" s="391"/>
      <c r="B284" s="392"/>
      <c r="C284" s="392"/>
      <c r="D284" s="392"/>
      <c r="E284" s="392"/>
      <c r="F284" s="392"/>
      <c r="G284" s="392"/>
      <c r="H284" s="392"/>
      <c r="I284" s="392"/>
      <c r="J284" s="393"/>
    </row>
    <row r="285" spans="1:10" ht="12.75" customHeight="1" x14ac:dyDescent="0.2">
      <c r="A285" s="391"/>
      <c r="B285" s="392"/>
      <c r="C285" s="392"/>
      <c r="D285" s="392"/>
      <c r="E285" s="392"/>
      <c r="F285" s="392"/>
      <c r="G285" s="392"/>
      <c r="H285" s="392"/>
      <c r="I285" s="392"/>
      <c r="J285" s="393"/>
    </row>
    <row r="286" spans="1:10" ht="12.75" customHeight="1" x14ac:dyDescent="0.2">
      <c r="A286" s="391"/>
      <c r="B286" s="392"/>
      <c r="C286" s="392"/>
      <c r="D286" s="392"/>
      <c r="E286" s="392"/>
      <c r="F286" s="392"/>
      <c r="G286" s="392"/>
      <c r="H286" s="392"/>
      <c r="I286" s="392"/>
      <c r="J286" s="393"/>
    </row>
    <row r="287" spans="1:10" ht="12.75" customHeight="1" x14ac:dyDescent="0.2">
      <c r="A287" s="391"/>
      <c r="B287" s="392"/>
      <c r="C287" s="392"/>
      <c r="D287" s="392"/>
      <c r="E287" s="392"/>
      <c r="F287" s="392"/>
      <c r="G287" s="392"/>
      <c r="H287" s="392"/>
      <c r="I287" s="392"/>
      <c r="J287" s="393"/>
    </row>
    <row r="288" spans="1:10" ht="12.75" customHeight="1" x14ac:dyDescent="0.2">
      <c r="A288" s="391"/>
      <c r="B288" s="392"/>
      <c r="C288" s="392"/>
      <c r="D288" s="392"/>
      <c r="E288" s="392"/>
      <c r="F288" s="392"/>
      <c r="G288" s="392"/>
      <c r="H288" s="392"/>
      <c r="I288" s="392"/>
      <c r="J288" s="393"/>
    </row>
    <row r="289" spans="1:10" ht="12.75" customHeight="1" x14ac:dyDescent="0.2">
      <c r="A289" s="391"/>
      <c r="B289" s="392"/>
      <c r="C289" s="392"/>
      <c r="D289" s="392"/>
      <c r="E289" s="392"/>
      <c r="F289" s="392"/>
      <c r="G289" s="392"/>
      <c r="H289" s="392"/>
      <c r="I289" s="392"/>
      <c r="J289" s="393"/>
    </row>
    <row r="290" spans="1:10" ht="12.75" customHeight="1" x14ac:dyDescent="0.2">
      <c r="A290" s="391"/>
      <c r="B290" s="392"/>
      <c r="C290" s="392"/>
      <c r="D290" s="392"/>
      <c r="E290" s="392"/>
      <c r="F290" s="392"/>
      <c r="G290" s="392"/>
      <c r="H290" s="392"/>
      <c r="I290" s="392"/>
      <c r="J290" s="393"/>
    </row>
    <row r="291" spans="1:10" ht="12.75" customHeight="1" x14ac:dyDescent="0.2">
      <c r="A291" s="391"/>
      <c r="B291" s="392"/>
      <c r="C291" s="392"/>
      <c r="D291" s="392"/>
      <c r="E291" s="392"/>
      <c r="F291" s="392"/>
      <c r="G291" s="392"/>
      <c r="H291" s="392"/>
      <c r="I291" s="392"/>
      <c r="J291" s="393"/>
    </row>
    <row r="292" spans="1:10" ht="12.75" customHeight="1" x14ac:dyDescent="0.2">
      <c r="A292" s="391"/>
      <c r="B292" s="392"/>
      <c r="C292" s="392"/>
      <c r="D292" s="392"/>
      <c r="E292" s="392"/>
      <c r="F292" s="392"/>
      <c r="G292" s="392"/>
      <c r="H292" s="392"/>
      <c r="I292" s="392"/>
      <c r="J292" s="393"/>
    </row>
    <row r="293" spans="1:10" ht="12.75" customHeight="1" x14ac:dyDescent="0.2">
      <c r="A293" s="391"/>
      <c r="B293" s="392"/>
      <c r="C293" s="392"/>
      <c r="D293" s="392"/>
      <c r="E293" s="392"/>
      <c r="F293" s="392"/>
      <c r="G293" s="392"/>
      <c r="H293" s="392"/>
      <c r="I293" s="392"/>
      <c r="J293" s="393"/>
    </row>
    <row r="294" spans="1:10" ht="12.75" customHeight="1" x14ac:dyDescent="0.2">
      <c r="A294" s="391"/>
      <c r="B294" s="392"/>
      <c r="C294" s="392"/>
      <c r="D294" s="392"/>
      <c r="E294" s="392"/>
      <c r="F294" s="392"/>
      <c r="G294" s="392"/>
      <c r="H294" s="392"/>
      <c r="I294" s="392"/>
      <c r="J294" s="393"/>
    </row>
    <row r="295" spans="1:10" s="61" customFormat="1" x14ac:dyDescent="0.2">
      <c r="A295" s="55"/>
      <c r="B295" s="56"/>
      <c r="C295" s="57"/>
      <c r="D295" s="58"/>
      <c r="E295" s="58"/>
      <c r="F295" s="58"/>
      <c r="G295" s="58"/>
      <c r="H295" s="59"/>
      <c r="I295" s="57"/>
      <c r="J295" s="60"/>
    </row>
    <row r="296" spans="1:10" s="61" customFormat="1" ht="25.5" customHeight="1" x14ac:dyDescent="0.2">
      <c r="A296" s="394" t="s">
        <v>188</v>
      </c>
      <c r="B296" s="395"/>
      <c r="C296" s="395"/>
      <c r="D296" s="395"/>
      <c r="E296" s="395"/>
      <c r="F296" s="395"/>
      <c r="G296" s="395"/>
      <c r="H296" s="395"/>
      <c r="I296" s="395"/>
      <c r="J296" s="396"/>
    </row>
    <row r="297" spans="1:10" s="61" customFormat="1" ht="12.75" customHeight="1" x14ac:dyDescent="0.2">
      <c r="A297" s="336" t="s">
        <v>182</v>
      </c>
      <c r="B297" s="337"/>
      <c r="C297" s="337"/>
      <c r="D297" s="337"/>
      <c r="E297" s="337"/>
      <c r="F297" s="436"/>
      <c r="G297" s="436"/>
      <c r="H297" s="436"/>
      <c r="I297" s="436"/>
      <c r="J297" s="437"/>
    </row>
    <row r="298" spans="1:10" ht="12.75" customHeight="1" x14ac:dyDescent="0.2">
      <c r="A298" s="321" t="s">
        <v>395</v>
      </c>
      <c r="B298" s="322"/>
      <c r="C298" s="322"/>
      <c r="D298" s="322"/>
      <c r="E298" s="322"/>
      <c r="F298" s="322"/>
      <c r="G298" s="322"/>
      <c r="H298" s="322"/>
      <c r="I298" s="322"/>
      <c r="J298" s="323"/>
    </row>
    <row r="299" spans="1:10" ht="12.75" customHeight="1" x14ac:dyDescent="0.2">
      <c r="A299" s="324"/>
      <c r="B299" s="325"/>
      <c r="C299" s="325"/>
      <c r="D299" s="325"/>
      <c r="E299" s="325"/>
      <c r="F299" s="325"/>
      <c r="G299" s="325"/>
      <c r="H299" s="325"/>
      <c r="I299" s="325"/>
      <c r="J299" s="326"/>
    </row>
    <row r="300" spans="1:10" ht="12.75" customHeight="1" x14ac:dyDescent="0.2">
      <c r="A300" s="324"/>
      <c r="B300" s="325"/>
      <c r="C300" s="325"/>
      <c r="D300" s="325"/>
      <c r="E300" s="325"/>
      <c r="F300" s="325"/>
      <c r="G300" s="325"/>
      <c r="H300" s="325"/>
      <c r="I300" s="325"/>
      <c r="J300" s="326"/>
    </row>
    <row r="301" spans="1:10" ht="15" customHeight="1" x14ac:dyDescent="0.2">
      <c r="A301" s="327"/>
      <c r="B301" s="328"/>
      <c r="C301" s="328"/>
      <c r="D301" s="328"/>
      <c r="E301" s="328"/>
      <c r="F301" s="328"/>
      <c r="G301" s="328"/>
      <c r="H301" s="328"/>
      <c r="I301" s="328"/>
      <c r="J301" s="329"/>
    </row>
    <row r="302" spans="1:10" ht="12.75" customHeight="1" x14ac:dyDescent="0.2">
      <c r="A302" s="391"/>
      <c r="B302" s="392"/>
      <c r="C302" s="392"/>
      <c r="D302" s="392"/>
      <c r="E302" s="392"/>
      <c r="F302" s="392"/>
      <c r="G302" s="392"/>
      <c r="H302" s="392"/>
      <c r="I302" s="392"/>
      <c r="J302" s="393"/>
    </row>
    <row r="303" spans="1:10" ht="12.75" customHeight="1" x14ac:dyDescent="0.2">
      <c r="A303" s="391"/>
      <c r="B303" s="392"/>
      <c r="C303" s="392"/>
      <c r="D303" s="392"/>
      <c r="E303" s="392"/>
      <c r="F303" s="392"/>
      <c r="G303" s="392"/>
      <c r="H303" s="392"/>
      <c r="I303" s="392"/>
      <c r="J303" s="393"/>
    </row>
    <row r="304" spans="1:10" ht="12.75" customHeight="1" x14ac:dyDescent="0.2">
      <c r="A304" s="391"/>
      <c r="B304" s="392"/>
      <c r="C304" s="392"/>
      <c r="D304" s="392"/>
      <c r="E304" s="392"/>
      <c r="F304" s="392"/>
      <c r="G304" s="392"/>
      <c r="H304" s="392"/>
      <c r="I304" s="392"/>
      <c r="J304" s="393"/>
    </row>
    <row r="305" spans="1:10" ht="12.75" customHeight="1" x14ac:dyDescent="0.2">
      <c r="A305" s="391"/>
      <c r="B305" s="392"/>
      <c r="C305" s="392"/>
      <c r="D305" s="392"/>
      <c r="E305" s="392"/>
      <c r="F305" s="392"/>
      <c r="G305" s="392"/>
      <c r="H305" s="392"/>
      <c r="I305" s="392"/>
      <c r="J305" s="393"/>
    </row>
    <row r="306" spans="1:10" ht="12.75" customHeight="1" x14ac:dyDescent="0.2">
      <c r="A306" s="391"/>
      <c r="B306" s="392"/>
      <c r="C306" s="392"/>
      <c r="D306" s="392"/>
      <c r="E306" s="392"/>
      <c r="F306" s="392"/>
      <c r="G306" s="392"/>
      <c r="H306" s="392"/>
      <c r="I306" s="392"/>
      <c r="J306" s="393"/>
    </row>
    <row r="307" spans="1:10" ht="12.75" customHeight="1" x14ac:dyDescent="0.2">
      <c r="A307" s="391"/>
      <c r="B307" s="392"/>
      <c r="C307" s="392"/>
      <c r="D307" s="392"/>
      <c r="E307" s="392"/>
      <c r="F307" s="392"/>
      <c r="G307" s="392"/>
      <c r="H307" s="392"/>
      <c r="I307" s="392"/>
      <c r="J307" s="393"/>
    </row>
    <row r="308" spans="1:10" ht="12.75" customHeight="1" x14ac:dyDescent="0.2">
      <c r="A308" s="391"/>
      <c r="B308" s="392"/>
      <c r="C308" s="392"/>
      <c r="D308" s="392"/>
      <c r="E308" s="392"/>
      <c r="F308" s="392"/>
      <c r="G308" s="392"/>
      <c r="H308" s="392"/>
      <c r="I308" s="392"/>
      <c r="J308" s="393"/>
    </row>
    <row r="309" spans="1:10" ht="12.75" customHeight="1" x14ac:dyDescent="0.2">
      <c r="A309" s="391"/>
      <c r="B309" s="392"/>
      <c r="C309" s="392"/>
      <c r="D309" s="392"/>
      <c r="E309" s="392"/>
      <c r="F309" s="392"/>
      <c r="G309" s="392"/>
      <c r="H309" s="392"/>
      <c r="I309" s="392"/>
      <c r="J309" s="393"/>
    </row>
    <row r="310" spans="1:10" ht="12.75" customHeight="1" x14ac:dyDescent="0.2">
      <c r="A310" s="391"/>
      <c r="B310" s="392"/>
      <c r="C310" s="392"/>
      <c r="D310" s="392"/>
      <c r="E310" s="392"/>
      <c r="F310" s="392"/>
      <c r="G310" s="392"/>
      <c r="H310" s="392"/>
      <c r="I310" s="392"/>
      <c r="J310" s="393"/>
    </row>
    <row r="311" spans="1:10" ht="12.75" customHeight="1" x14ac:dyDescent="0.2">
      <c r="A311" s="391"/>
      <c r="B311" s="392"/>
      <c r="C311" s="392"/>
      <c r="D311" s="392"/>
      <c r="E311" s="392"/>
      <c r="F311" s="392"/>
      <c r="G311" s="392"/>
      <c r="H311" s="392"/>
      <c r="I311" s="392"/>
      <c r="J311" s="393"/>
    </row>
    <row r="312" spans="1:10" ht="12.75" customHeight="1" x14ac:dyDescent="0.2">
      <c r="A312" s="391"/>
      <c r="B312" s="392"/>
      <c r="C312" s="392"/>
      <c r="D312" s="392"/>
      <c r="E312" s="392"/>
      <c r="F312" s="392"/>
      <c r="G312" s="392"/>
      <c r="H312" s="392"/>
      <c r="I312" s="392"/>
      <c r="J312" s="393"/>
    </row>
    <row r="313" spans="1:10" ht="12.75" customHeight="1" x14ac:dyDescent="0.2">
      <c r="A313" s="391"/>
      <c r="B313" s="392"/>
      <c r="C313" s="392"/>
      <c r="D313" s="392"/>
      <c r="E313" s="392"/>
      <c r="F313" s="392"/>
      <c r="G313" s="392"/>
      <c r="H313" s="392"/>
      <c r="I313" s="392"/>
      <c r="J313" s="393"/>
    </row>
    <row r="314" spans="1:10" ht="12.75" customHeight="1" x14ac:dyDescent="0.2">
      <c r="A314" s="391"/>
      <c r="B314" s="392"/>
      <c r="C314" s="392"/>
      <c r="D314" s="392"/>
      <c r="E314" s="392"/>
      <c r="F314" s="392"/>
      <c r="G314" s="392"/>
      <c r="H314" s="392"/>
      <c r="I314" s="392"/>
      <c r="J314" s="393"/>
    </row>
    <row r="315" spans="1:10" ht="12.75" customHeight="1" x14ac:dyDescent="0.2">
      <c r="A315" s="391"/>
      <c r="B315" s="392"/>
      <c r="C315" s="392"/>
      <c r="D315" s="392"/>
      <c r="E315" s="392"/>
      <c r="F315" s="392"/>
      <c r="G315" s="392"/>
      <c r="H315" s="392"/>
      <c r="I315" s="392"/>
      <c r="J315" s="393"/>
    </row>
    <row r="316" spans="1:10" ht="12.75" customHeight="1" x14ac:dyDescent="0.2">
      <c r="A316" s="391"/>
      <c r="B316" s="392"/>
      <c r="C316" s="392"/>
      <c r="D316" s="392"/>
      <c r="E316" s="392"/>
      <c r="F316" s="392"/>
      <c r="G316" s="392"/>
      <c r="H316" s="392"/>
      <c r="I316" s="392"/>
      <c r="J316" s="393"/>
    </row>
    <row r="317" spans="1:10" ht="12.75" customHeight="1" x14ac:dyDescent="0.2">
      <c r="A317" s="391"/>
      <c r="B317" s="392"/>
      <c r="C317" s="392"/>
      <c r="D317" s="392"/>
      <c r="E317" s="392"/>
      <c r="F317" s="392"/>
      <c r="G317" s="392"/>
      <c r="H317" s="392"/>
      <c r="I317" s="392"/>
      <c r="J317" s="393"/>
    </row>
    <row r="318" spans="1:10" ht="12.75" customHeight="1" x14ac:dyDescent="0.2">
      <c r="A318" s="391"/>
      <c r="B318" s="392"/>
      <c r="C318" s="392"/>
      <c r="D318" s="392"/>
      <c r="E318" s="392"/>
      <c r="F318" s="392"/>
      <c r="G318" s="392"/>
      <c r="H318" s="392"/>
      <c r="I318" s="392"/>
      <c r="J318" s="393"/>
    </row>
    <row r="319" spans="1:10" ht="12.75" customHeight="1" x14ac:dyDescent="0.2">
      <c r="A319" s="391"/>
      <c r="B319" s="392"/>
      <c r="C319" s="392"/>
      <c r="D319" s="392"/>
      <c r="E319" s="392"/>
      <c r="F319" s="392"/>
      <c r="G319" s="392"/>
      <c r="H319" s="392"/>
      <c r="I319" s="392"/>
      <c r="J319" s="393"/>
    </row>
    <row r="320" spans="1:10" ht="12.75" customHeight="1" x14ac:dyDescent="0.2">
      <c r="A320" s="391"/>
      <c r="B320" s="392"/>
      <c r="C320" s="392"/>
      <c r="D320" s="392"/>
      <c r="E320" s="392"/>
      <c r="F320" s="392"/>
      <c r="G320" s="392"/>
      <c r="H320" s="392"/>
      <c r="I320" s="392"/>
      <c r="J320" s="393"/>
    </row>
    <row r="321" spans="1:10" ht="12.75" customHeight="1" x14ac:dyDescent="0.2">
      <c r="A321" s="391"/>
      <c r="B321" s="392"/>
      <c r="C321" s="392"/>
      <c r="D321" s="392"/>
      <c r="E321" s="392"/>
      <c r="F321" s="392"/>
      <c r="G321" s="392"/>
      <c r="H321" s="392"/>
      <c r="I321" s="392"/>
      <c r="J321" s="393"/>
    </row>
    <row r="322" spans="1:10" ht="12.75" customHeight="1" x14ac:dyDescent="0.2">
      <c r="A322" s="391"/>
      <c r="B322" s="392"/>
      <c r="C322" s="392"/>
      <c r="D322" s="392"/>
      <c r="E322" s="392"/>
      <c r="F322" s="392"/>
      <c r="G322" s="392"/>
      <c r="H322" s="392"/>
      <c r="I322" s="392"/>
      <c r="J322" s="393"/>
    </row>
    <row r="323" spans="1:10" ht="12.75" customHeight="1" x14ac:dyDescent="0.2">
      <c r="A323" s="391"/>
      <c r="B323" s="392"/>
      <c r="C323" s="392"/>
      <c r="D323" s="392"/>
      <c r="E323" s="392"/>
      <c r="F323" s="392"/>
      <c r="G323" s="392"/>
      <c r="H323" s="392"/>
      <c r="I323" s="392"/>
      <c r="J323" s="393"/>
    </row>
    <row r="324" spans="1:10" ht="12.75" customHeight="1" x14ac:dyDescent="0.2">
      <c r="A324" s="391"/>
      <c r="B324" s="392"/>
      <c r="C324" s="392"/>
      <c r="D324" s="392"/>
      <c r="E324" s="392"/>
      <c r="F324" s="392"/>
      <c r="G324" s="392"/>
      <c r="H324" s="392"/>
      <c r="I324" s="392"/>
      <c r="J324" s="393"/>
    </row>
    <row r="325" spans="1:10" ht="12.75" customHeight="1" x14ac:dyDescent="0.2">
      <c r="A325" s="391"/>
      <c r="B325" s="392"/>
      <c r="C325" s="392"/>
      <c r="D325" s="392"/>
      <c r="E325" s="392"/>
      <c r="F325" s="392"/>
      <c r="G325" s="392"/>
      <c r="H325" s="392"/>
      <c r="I325" s="392"/>
      <c r="J325" s="393"/>
    </row>
    <row r="326" spans="1:10" ht="12.75" customHeight="1" x14ac:dyDescent="0.2">
      <c r="A326" s="391"/>
      <c r="B326" s="392"/>
      <c r="C326" s="392"/>
      <c r="D326" s="392"/>
      <c r="E326" s="392"/>
      <c r="F326" s="392"/>
      <c r="G326" s="392"/>
      <c r="H326" s="392"/>
      <c r="I326" s="392"/>
      <c r="J326" s="393"/>
    </row>
    <row r="327" spans="1:10" ht="12.75" customHeight="1" x14ac:dyDescent="0.2">
      <c r="A327" s="391"/>
      <c r="B327" s="392"/>
      <c r="C327" s="392"/>
      <c r="D327" s="392"/>
      <c r="E327" s="392"/>
      <c r="F327" s="392"/>
      <c r="G327" s="392"/>
      <c r="H327" s="392"/>
      <c r="I327" s="392"/>
      <c r="J327" s="393"/>
    </row>
    <row r="328" spans="1:10" ht="12.75" customHeight="1" x14ac:dyDescent="0.2">
      <c r="A328" s="391"/>
      <c r="B328" s="392"/>
      <c r="C328" s="392"/>
      <c r="D328" s="392"/>
      <c r="E328" s="392"/>
      <c r="F328" s="392"/>
      <c r="G328" s="392"/>
      <c r="H328" s="392"/>
      <c r="I328" s="392"/>
      <c r="J328" s="393"/>
    </row>
    <row r="329" spans="1:10" ht="12.75" customHeight="1" x14ac:dyDescent="0.2">
      <c r="A329" s="391"/>
      <c r="B329" s="392"/>
      <c r="C329" s="392"/>
      <c r="D329" s="392"/>
      <c r="E329" s="392"/>
      <c r="F329" s="392"/>
      <c r="G329" s="392"/>
      <c r="H329" s="392"/>
      <c r="I329" s="392"/>
      <c r="J329" s="393"/>
    </row>
    <row r="330" spans="1:10" ht="12.75" customHeight="1" x14ac:dyDescent="0.2">
      <c r="A330" s="391"/>
      <c r="B330" s="392"/>
      <c r="C330" s="392"/>
      <c r="D330" s="392"/>
      <c r="E330" s="392"/>
      <c r="F330" s="392"/>
      <c r="G330" s="392"/>
      <c r="H330" s="392"/>
      <c r="I330" s="392"/>
      <c r="J330" s="393"/>
    </row>
    <row r="331" spans="1:10" ht="12.75" customHeight="1" x14ac:dyDescent="0.2">
      <c r="A331" s="391"/>
      <c r="B331" s="392"/>
      <c r="C331" s="392"/>
      <c r="D331" s="392"/>
      <c r="E331" s="392"/>
      <c r="F331" s="392"/>
      <c r="G331" s="392"/>
      <c r="H331" s="392"/>
      <c r="I331" s="392"/>
      <c r="J331" s="393"/>
    </row>
    <row r="332" spans="1:10" ht="12.75" customHeight="1" x14ac:dyDescent="0.2">
      <c r="A332" s="391"/>
      <c r="B332" s="392"/>
      <c r="C332" s="392"/>
      <c r="D332" s="392"/>
      <c r="E332" s="392"/>
      <c r="F332" s="392"/>
      <c r="G332" s="392"/>
      <c r="H332" s="392"/>
      <c r="I332" s="392"/>
      <c r="J332" s="393"/>
    </row>
    <row r="333" spans="1:10" ht="12.75" customHeight="1" x14ac:dyDescent="0.2">
      <c r="A333" s="391"/>
      <c r="B333" s="392"/>
      <c r="C333" s="392"/>
      <c r="D333" s="392"/>
      <c r="E333" s="392"/>
      <c r="F333" s="392"/>
      <c r="G333" s="392"/>
      <c r="H333" s="392"/>
      <c r="I333" s="392"/>
      <c r="J333" s="393"/>
    </row>
    <row r="334" spans="1:10" ht="12.75" customHeight="1" x14ac:dyDescent="0.2">
      <c r="A334" s="391"/>
      <c r="B334" s="392"/>
      <c r="C334" s="392"/>
      <c r="D334" s="392"/>
      <c r="E334" s="392"/>
      <c r="F334" s="392"/>
      <c r="G334" s="392"/>
      <c r="H334" s="392"/>
      <c r="I334" s="392"/>
      <c r="J334" s="393"/>
    </row>
    <row r="335" spans="1:10" ht="12.75" customHeight="1" x14ac:dyDescent="0.2">
      <c r="A335" s="391"/>
      <c r="B335" s="392"/>
      <c r="C335" s="392"/>
      <c r="D335" s="392"/>
      <c r="E335" s="392"/>
      <c r="F335" s="392"/>
      <c r="G335" s="392"/>
      <c r="H335" s="392"/>
      <c r="I335" s="392"/>
      <c r="J335" s="393"/>
    </row>
    <row r="336" spans="1:10" ht="12.75" customHeight="1" x14ac:dyDescent="0.2">
      <c r="A336" s="391"/>
      <c r="B336" s="392"/>
      <c r="C336" s="392"/>
      <c r="D336" s="392"/>
      <c r="E336" s="392"/>
      <c r="F336" s="392"/>
      <c r="G336" s="392"/>
      <c r="H336" s="392"/>
      <c r="I336" s="392"/>
      <c r="J336" s="393"/>
    </row>
    <row r="337" spans="1:10" s="61" customFormat="1" x14ac:dyDescent="0.2">
      <c r="A337" s="55"/>
      <c r="B337" s="56"/>
      <c r="C337" s="57"/>
      <c r="D337" s="58"/>
      <c r="E337" s="58"/>
      <c r="F337" s="58"/>
      <c r="G337" s="58"/>
      <c r="H337" s="59"/>
      <c r="I337" s="57"/>
      <c r="J337" s="60"/>
    </row>
    <row r="338" spans="1:10" s="61" customFormat="1" ht="25.5" customHeight="1" x14ac:dyDescent="0.2">
      <c r="A338" s="394" t="s">
        <v>108</v>
      </c>
      <c r="B338" s="395"/>
      <c r="C338" s="395"/>
      <c r="D338" s="395"/>
      <c r="E338" s="395"/>
      <c r="F338" s="395"/>
      <c r="G338" s="395"/>
      <c r="H338" s="395"/>
      <c r="I338" s="395"/>
      <c r="J338" s="396"/>
    </row>
    <row r="339" spans="1:10" s="61" customFormat="1" ht="12.75" customHeight="1" x14ac:dyDescent="0.2">
      <c r="A339" s="336" t="s">
        <v>182</v>
      </c>
      <c r="B339" s="337"/>
      <c r="C339" s="337"/>
      <c r="D339" s="337"/>
      <c r="E339" s="337"/>
      <c r="F339" s="436"/>
      <c r="G339" s="436"/>
      <c r="H339" s="436"/>
      <c r="I339" s="436"/>
      <c r="J339" s="437"/>
    </row>
    <row r="340" spans="1:10" ht="12.75" customHeight="1" x14ac:dyDescent="0.2">
      <c r="A340" s="321" t="s">
        <v>395</v>
      </c>
      <c r="B340" s="322"/>
      <c r="C340" s="322"/>
      <c r="D340" s="322"/>
      <c r="E340" s="322"/>
      <c r="F340" s="322"/>
      <c r="G340" s="322"/>
      <c r="H340" s="322"/>
      <c r="I340" s="322"/>
      <c r="J340" s="323"/>
    </row>
    <row r="341" spans="1:10" ht="12.75" customHeight="1" x14ac:dyDescent="0.2">
      <c r="A341" s="324"/>
      <c r="B341" s="325"/>
      <c r="C341" s="325"/>
      <c r="D341" s="325"/>
      <c r="E341" s="325"/>
      <c r="F341" s="325"/>
      <c r="G341" s="325"/>
      <c r="H341" s="325"/>
      <c r="I341" s="325"/>
      <c r="J341" s="326"/>
    </row>
    <row r="342" spans="1:10" ht="12.75" customHeight="1" x14ac:dyDescent="0.2">
      <c r="A342" s="324"/>
      <c r="B342" s="325"/>
      <c r="C342" s="325"/>
      <c r="D342" s="325"/>
      <c r="E342" s="325"/>
      <c r="F342" s="325"/>
      <c r="G342" s="325"/>
      <c r="H342" s="325"/>
      <c r="I342" s="325"/>
      <c r="J342" s="326"/>
    </row>
    <row r="343" spans="1:10" ht="15" customHeight="1" x14ac:dyDescent="0.2">
      <c r="A343" s="327"/>
      <c r="B343" s="328"/>
      <c r="C343" s="328"/>
      <c r="D343" s="328"/>
      <c r="E343" s="328"/>
      <c r="F343" s="328"/>
      <c r="G343" s="328"/>
      <c r="H343" s="328"/>
      <c r="I343" s="328"/>
      <c r="J343" s="329"/>
    </row>
    <row r="344" spans="1:10" ht="12.75" customHeight="1" x14ac:dyDescent="0.2">
      <c r="A344" s="391"/>
      <c r="B344" s="392"/>
      <c r="C344" s="392"/>
      <c r="D344" s="392"/>
      <c r="E344" s="392"/>
      <c r="F344" s="392"/>
      <c r="G344" s="392"/>
      <c r="H344" s="392"/>
      <c r="I344" s="392"/>
      <c r="J344" s="393"/>
    </row>
    <row r="345" spans="1:10" ht="12.75" customHeight="1" x14ac:dyDescent="0.2">
      <c r="A345" s="391"/>
      <c r="B345" s="392"/>
      <c r="C345" s="392"/>
      <c r="D345" s="392"/>
      <c r="E345" s="392"/>
      <c r="F345" s="392"/>
      <c r="G345" s="392"/>
      <c r="H345" s="392"/>
      <c r="I345" s="392"/>
      <c r="J345" s="393"/>
    </row>
    <row r="346" spans="1:10" ht="12.75" customHeight="1" x14ac:dyDescent="0.2">
      <c r="A346" s="391"/>
      <c r="B346" s="392"/>
      <c r="C346" s="392"/>
      <c r="D346" s="392"/>
      <c r="E346" s="392"/>
      <c r="F346" s="392"/>
      <c r="G346" s="392"/>
      <c r="H346" s="392"/>
      <c r="I346" s="392"/>
      <c r="J346" s="393"/>
    </row>
    <row r="347" spans="1:10" ht="12.75" customHeight="1" x14ac:dyDescent="0.2">
      <c r="A347" s="391"/>
      <c r="B347" s="392"/>
      <c r="C347" s="392"/>
      <c r="D347" s="392"/>
      <c r="E347" s="392"/>
      <c r="F347" s="392"/>
      <c r="G347" s="392"/>
      <c r="H347" s="392"/>
      <c r="I347" s="392"/>
      <c r="J347" s="393"/>
    </row>
    <row r="348" spans="1:10" ht="12.75" customHeight="1" x14ac:dyDescent="0.2">
      <c r="A348" s="391"/>
      <c r="B348" s="392"/>
      <c r="C348" s="392"/>
      <c r="D348" s="392"/>
      <c r="E348" s="392"/>
      <c r="F348" s="392"/>
      <c r="G348" s="392"/>
      <c r="H348" s="392"/>
      <c r="I348" s="392"/>
      <c r="J348" s="393"/>
    </row>
    <row r="349" spans="1:10" ht="12.75" customHeight="1" x14ac:dyDescent="0.2">
      <c r="A349" s="391"/>
      <c r="B349" s="392"/>
      <c r="C349" s="392"/>
      <c r="D349" s="392"/>
      <c r="E349" s="392"/>
      <c r="F349" s="392"/>
      <c r="G349" s="392"/>
      <c r="H349" s="392"/>
      <c r="I349" s="392"/>
      <c r="J349" s="393"/>
    </row>
    <row r="350" spans="1:10" ht="12.75" customHeight="1" x14ac:dyDescent="0.2">
      <c r="A350" s="391"/>
      <c r="B350" s="392"/>
      <c r="C350" s="392"/>
      <c r="D350" s="392"/>
      <c r="E350" s="392"/>
      <c r="F350" s="392"/>
      <c r="G350" s="392"/>
      <c r="H350" s="392"/>
      <c r="I350" s="392"/>
      <c r="J350" s="393"/>
    </row>
    <row r="351" spans="1:10" ht="12.75" customHeight="1" x14ac:dyDescent="0.2">
      <c r="A351" s="391"/>
      <c r="B351" s="392"/>
      <c r="C351" s="392"/>
      <c r="D351" s="392"/>
      <c r="E351" s="392"/>
      <c r="F351" s="392"/>
      <c r="G351" s="392"/>
      <c r="H351" s="392"/>
      <c r="I351" s="392"/>
      <c r="J351" s="393"/>
    </row>
    <row r="352" spans="1:10" ht="12.75" customHeight="1" x14ac:dyDescent="0.2">
      <c r="A352" s="391"/>
      <c r="B352" s="392"/>
      <c r="C352" s="392"/>
      <c r="D352" s="392"/>
      <c r="E352" s="392"/>
      <c r="F352" s="392"/>
      <c r="G352" s="392"/>
      <c r="H352" s="392"/>
      <c r="I352" s="392"/>
      <c r="J352" s="393"/>
    </row>
    <row r="353" spans="1:10" ht="12.75" customHeight="1" x14ac:dyDescent="0.2">
      <c r="A353" s="391"/>
      <c r="B353" s="392"/>
      <c r="C353" s="392"/>
      <c r="D353" s="392"/>
      <c r="E353" s="392"/>
      <c r="F353" s="392"/>
      <c r="G353" s="392"/>
      <c r="H353" s="392"/>
      <c r="I353" s="392"/>
      <c r="J353" s="393"/>
    </row>
    <row r="354" spans="1:10" ht="12.75" customHeight="1" x14ac:dyDescent="0.2">
      <c r="A354" s="391"/>
      <c r="B354" s="392"/>
      <c r="C354" s="392"/>
      <c r="D354" s="392"/>
      <c r="E354" s="392"/>
      <c r="F354" s="392"/>
      <c r="G354" s="392"/>
      <c r="H354" s="392"/>
      <c r="I354" s="392"/>
      <c r="J354" s="393"/>
    </row>
    <row r="355" spans="1:10" ht="12.75" customHeight="1" x14ac:dyDescent="0.2">
      <c r="A355" s="391"/>
      <c r="B355" s="392"/>
      <c r="C355" s="392"/>
      <c r="D355" s="392"/>
      <c r="E355" s="392"/>
      <c r="F355" s="392"/>
      <c r="G355" s="392"/>
      <c r="H355" s="392"/>
      <c r="I355" s="392"/>
      <c r="J355" s="393"/>
    </row>
    <row r="356" spans="1:10" ht="12.75" customHeight="1" x14ac:dyDescent="0.2">
      <c r="A356" s="391"/>
      <c r="B356" s="392"/>
      <c r="C356" s="392"/>
      <c r="D356" s="392"/>
      <c r="E356" s="392"/>
      <c r="F356" s="392"/>
      <c r="G356" s="392"/>
      <c r="H356" s="392"/>
      <c r="I356" s="392"/>
      <c r="J356" s="393"/>
    </row>
    <row r="357" spans="1:10" ht="12.75" customHeight="1" x14ac:dyDescent="0.2">
      <c r="A357" s="391"/>
      <c r="B357" s="392"/>
      <c r="C357" s="392"/>
      <c r="D357" s="392"/>
      <c r="E357" s="392"/>
      <c r="F357" s="392"/>
      <c r="G357" s="392"/>
      <c r="H357" s="392"/>
      <c r="I357" s="392"/>
      <c r="J357" s="393"/>
    </row>
    <row r="358" spans="1:10" ht="12.75" customHeight="1" x14ac:dyDescent="0.2">
      <c r="A358" s="391"/>
      <c r="B358" s="392"/>
      <c r="C358" s="392"/>
      <c r="D358" s="392"/>
      <c r="E358" s="392"/>
      <c r="F358" s="392"/>
      <c r="G358" s="392"/>
      <c r="H358" s="392"/>
      <c r="I358" s="392"/>
      <c r="J358" s="393"/>
    </row>
    <row r="359" spans="1:10" ht="12.75" customHeight="1" x14ac:dyDescent="0.2">
      <c r="A359" s="391"/>
      <c r="B359" s="392"/>
      <c r="C359" s="392"/>
      <c r="D359" s="392"/>
      <c r="E359" s="392"/>
      <c r="F359" s="392"/>
      <c r="G359" s="392"/>
      <c r="H359" s="392"/>
      <c r="I359" s="392"/>
      <c r="J359" s="393"/>
    </row>
    <row r="360" spans="1:10" ht="12.75" customHeight="1" x14ac:dyDescent="0.2">
      <c r="A360" s="391"/>
      <c r="B360" s="392"/>
      <c r="C360" s="392"/>
      <c r="D360" s="392"/>
      <c r="E360" s="392"/>
      <c r="F360" s="392"/>
      <c r="G360" s="392"/>
      <c r="H360" s="392"/>
      <c r="I360" s="392"/>
      <c r="J360" s="393"/>
    </row>
    <row r="361" spans="1:10" ht="12.75" customHeight="1" x14ac:dyDescent="0.2">
      <c r="A361" s="391"/>
      <c r="B361" s="392"/>
      <c r="C361" s="392"/>
      <c r="D361" s="392"/>
      <c r="E361" s="392"/>
      <c r="F361" s="392"/>
      <c r="G361" s="392"/>
      <c r="H361" s="392"/>
      <c r="I361" s="392"/>
      <c r="J361" s="393"/>
    </row>
    <row r="362" spans="1:10" ht="12.75" customHeight="1" x14ac:dyDescent="0.2">
      <c r="A362" s="391"/>
      <c r="B362" s="392"/>
      <c r="C362" s="392"/>
      <c r="D362" s="392"/>
      <c r="E362" s="392"/>
      <c r="F362" s="392"/>
      <c r="G362" s="392"/>
      <c r="H362" s="392"/>
      <c r="I362" s="392"/>
      <c r="J362" s="393"/>
    </row>
    <row r="363" spans="1:10" ht="12.75" customHeight="1" x14ac:dyDescent="0.2">
      <c r="A363" s="391"/>
      <c r="B363" s="392"/>
      <c r="C363" s="392"/>
      <c r="D363" s="392"/>
      <c r="E363" s="392"/>
      <c r="F363" s="392"/>
      <c r="G363" s="392"/>
      <c r="H363" s="392"/>
      <c r="I363" s="392"/>
      <c r="J363" s="393"/>
    </row>
    <row r="364" spans="1:10" ht="12.75" customHeight="1" x14ac:dyDescent="0.2">
      <c r="A364" s="391"/>
      <c r="B364" s="392"/>
      <c r="C364" s="392"/>
      <c r="D364" s="392"/>
      <c r="E364" s="392"/>
      <c r="F364" s="392"/>
      <c r="G364" s="392"/>
      <c r="H364" s="392"/>
      <c r="I364" s="392"/>
      <c r="J364" s="393"/>
    </row>
    <row r="365" spans="1:10" ht="12.75" customHeight="1" x14ac:dyDescent="0.2">
      <c r="A365" s="391"/>
      <c r="B365" s="392"/>
      <c r="C365" s="392"/>
      <c r="D365" s="392"/>
      <c r="E365" s="392"/>
      <c r="F365" s="392"/>
      <c r="G365" s="392"/>
      <c r="H365" s="392"/>
      <c r="I365" s="392"/>
      <c r="J365" s="393"/>
    </row>
    <row r="366" spans="1:10" ht="12.75" customHeight="1" x14ac:dyDescent="0.2">
      <c r="A366" s="391"/>
      <c r="B366" s="392"/>
      <c r="C366" s="392"/>
      <c r="D366" s="392"/>
      <c r="E366" s="392"/>
      <c r="F366" s="392"/>
      <c r="G366" s="392"/>
      <c r="H366" s="392"/>
      <c r="I366" s="392"/>
      <c r="J366" s="393"/>
    </row>
    <row r="367" spans="1:10" ht="12.75" customHeight="1" x14ac:dyDescent="0.2">
      <c r="A367" s="391"/>
      <c r="B367" s="392"/>
      <c r="C367" s="392"/>
      <c r="D367" s="392"/>
      <c r="E367" s="392"/>
      <c r="F367" s="392"/>
      <c r="G367" s="392"/>
      <c r="H367" s="392"/>
      <c r="I367" s="392"/>
      <c r="J367" s="393"/>
    </row>
    <row r="368" spans="1:10" ht="12.75" customHeight="1" x14ac:dyDescent="0.2">
      <c r="A368" s="391"/>
      <c r="B368" s="392"/>
      <c r="C368" s="392"/>
      <c r="D368" s="392"/>
      <c r="E368" s="392"/>
      <c r="F368" s="392"/>
      <c r="G368" s="392"/>
      <c r="H368" s="392"/>
      <c r="I368" s="392"/>
      <c r="J368" s="393"/>
    </row>
    <row r="369" spans="1:10" ht="12.75" customHeight="1" x14ac:dyDescent="0.2">
      <c r="A369" s="391"/>
      <c r="B369" s="392"/>
      <c r="C369" s="392"/>
      <c r="D369" s="392"/>
      <c r="E369" s="392"/>
      <c r="F369" s="392"/>
      <c r="G369" s="392"/>
      <c r="H369" s="392"/>
      <c r="I369" s="392"/>
      <c r="J369" s="393"/>
    </row>
    <row r="370" spans="1:10" ht="12.75" customHeight="1" x14ac:dyDescent="0.2">
      <c r="A370" s="391"/>
      <c r="B370" s="392"/>
      <c r="C370" s="392"/>
      <c r="D370" s="392"/>
      <c r="E370" s="392"/>
      <c r="F370" s="392"/>
      <c r="G370" s="392"/>
      <c r="H370" s="392"/>
      <c r="I370" s="392"/>
      <c r="J370" s="393"/>
    </row>
    <row r="371" spans="1:10" ht="12.75" customHeight="1" x14ac:dyDescent="0.2">
      <c r="A371" s="391"/>
      <c r="B371" s="392"/>
      <c r="C371" s="392"/>
      <c r="D371" s="392"/>
      <c r="E371" s="392"/>
      <c r="F371" s="392"/>
      <c r="G371" s="392"/>
      <c r="H371" s="392"/>
      <c r="I371" s="392"/>
      <c r="J371" s="393"/>
    </row>
    <row r="372" spans="1:10" ht="12.75" customHeight="1" x14ac:dyDescent="0.2">
      <c r="A372" s="391"/>
      <c r="B372" s="392"/>
      <c r="C372" s="392"/>
      <c r="D372" s="392"/>
      <c r="E372" s="392"/>
      <c r="F372" s="392"/>
      <c r="G372" s="392"/>
      <c r="H372" s="392"/>
      <c r="I372" s="392"/>
      <c r="J372" s="393"/>
    </row>
    <row r="373" spans="1:10" ht="12.75" customHeight="1" x14ac:dyDescent="0.2">
      <c r="A373" s="391"/>
      <c r="B373" s="392"/>
      <c r="C373" s="392"/>
      <c r="D373" s="392"/>
      <c r="E373" s="392"/>
      <c r="F373" s="392"/>
      <c r="G373" s="392"/>
      <c r="H373" s="392"/>
      <c r="I373" s="392"/>
      <c r="J373" s="393"/>
    </row>
    <row r="374" spans="1:10" ht="12.75" customHeight="1" x14ac:dyDescent="0.2">
      <c r="A374" s="391"/>
      <c r="B374" s="392"/>
      <c r="C374" s="392"/>
      <c r="D374" s="392"/>
      <c r="E374" s="392"/>
      <c r="F374" s="392"/>
      <c r="G374" s="392"/>
      <c r="H374" s="392"/>
      <c r="I374" s="392"/>
      <c r="J374" s="393"/>
    </row>
    <row r="375" spans="1:10" ht="12.75" customHeight="1" x14ac:dyDescent="0.2">
      <c r="A375" s="391"/>
      <c r="B375" s="392"/>
      <c r="C375" s="392"/>
      <c r="D375" s="392"/>
      <c r="E375" s="392"/>
      <c r="F375" s="392"/>
      <c r="G375" s="392"/>
      <c r="H375" s="392"/>
      <c r="I375" s="392"/>
      <c r="J375" s="393"/>
    </row>
    <row r="376" spans="1:10" ht="12.75" customHeight="1" x14ac:dyDescent="0.2">
      <c r="A376" s="391"/>
      <c r="B376" s="392"/>
      <c r="C376" s="392"/>
      <c r="D376" s="392"/>
      <c r="E376" s="392"/>
      <c r="F376" s="392"/>
      <c r="G376" s="392"/>
      <c r="H376" s="392"/>
      <c r="I376" s="392"/>
      <c r="J376" s="393"/>
    </row>
    <row r="377" spans="1:10" ht="12.75" customHeight="1" x14ac:dyDescent="0.2">
      <c r="A377" s="391"/>
      <c r="B377" s="392"/>
      <c r="C377" s="392"/>
      <c r="D377" s="392"/>
      <c r="E377" s="392"/>
      <c r="F377" s="392"/>
      <c r="G377" s="392"/>
      <c r="H377" s="392"/>
      <c r="I377" s="392"/>
      <c r="J377" s="393"/>
    </row>
    <row r="378" spans="1:10" ht="12.75" customHeight="1" x14ac:dyDescent="0.2">
      <c r="A378" s="391"/>
      <c r="B378" s="392"/>
      <c r="C378" s="392"/>
      <c r="D378" s="392"/>
      <c r="E378" s="392"/>
      <c r="F378" s="392"/>
      <c r="G378" s="392"/>
      <c r="H378" s="392"/>
      <c r="I378" s="392"/>
      <c r="J378" s="393"/>
    </row>
    <row r="379" spans="1:10" s="61" customFormat="1" x14ac:dyDescent="0.2">
      <c r="A379" s="55"/>
      <c r="B379" s="56"/>
      <c r="C379" s="57"/>
      <c r="D379" s="58"/>
      <c r="E379" s="58"/>
      <c r="F379" s="58"/>
      <c r="G379" s="58"/>
      <c r="H379" s="59"/>
      <c r="I379" s="57"/>
      <c r="J379" s="60"/>
    </row>
    <row r="380" spans="1:10" s="61" customFormat="1" ht="25.5" customHeight="1" x14ac:dyDescent="0.2">
      <c r="A380" s="394" t="s">
        <v>180</v>
      </c>
      <c r="B380" s="395"/>
      <c r="C380" s="395"/>
      <c r="D380" s="395"/>
      <c r="E380" s="395"/>
      <c r="F380" s="395"/>
      <c r="G380" s="395"/>
      <c r="H380" s="395"/>
      <c r="I380" s="395"/>
      <c r="J380" s="396"/>
    </row>
    <row r="381" spans="1:10" s="61" customFormat="1" ht="12.75" customHeight="1" x14ac:dyDescent="0.2">
      <c r="A381" s="336" t="s">
        <v>182</v>
      </c>
      <c r="B381" s="337"/>
      <c r="C381" s="337"/>
      <c r="D381" s="337"/>
      <c r="E381" s="337"/>
      <c r="F381" s="436"/>
      <c r="G381" s="436"/>
      <c r="H381" s="436"/>
      <c r="I381" s="436"/>
      <c r="J381" s="437"/>
    </row>
    <row r="382" spans="1:10" ht="12.75" customHeight="1" x14ac:dyDescent="0.2">
      <c r="A382" s="321" t="s">
        <v>395</v>
      </c>
      <c r="B382" s="322"/>
      <c r="C382" s="322"/>
      <c r="D382" s="322"/>
      <c r="E382" s="322"/>
      <c r="F382" s="322"/>
      <c r="G382" s="322"/>
      <c r="H382" s="322"/>
      <c r="I382" s="322"/>
      <c r="J382" s="323"/>
    </row>
    <row r="383" spans="1:10" ht="12.75" customHeight="1" x14ac:dyDescent="0.2">
      <c r="A383" s="324"/>
      <c r="B383" s="325"/>
      <c r="C383" s="325"/>
      <c r="D383" s="325"/>
      <c r="E383" s="325"/>
      <c r="F383" s="325"/>
      <c r="G383" s="325"/>
      <c r="H383" s="325"/>
      <c r="I383" s="325"/>
      <c r="J383" s="326"/>
    </row>
    <row r="384" spans="1:10" ht="12.75" customHeight="1" x14ac:dyDescent="0.2">
      <c r="A384" s="324"/>
      <c r="B384" s="325"/>
      <c r="C384" s="325"/>
      <c r="D384" s="325"/>
      <c r="E384" s="325"/>
      <c r="F384" s="325"/>
      <c r="G384" s="325"/>
      <c r="H384" s="325"/>
      <c r="I384" s="325"/>
      <c r="J384" s="326"/>
    </row>
    <row r="385" spans="1:10" ht="15" customHeight="1" x14ac:dyDescent="0.2">
      <c r="A385" s="327"/>
      <c r="B385" s="328"/>
      <c r="C385" s="328"/>
      <c r="D385" s="328"/>
      <c r="E385" s="328"/>
      <c r="F385" s="328"/>
      <c r="G385" s="328"/>
      <c r="H385" s="328"/>
      <c r="I385" s="328"/>
      <c r="J385" s="329"/>
    </row>
    <row r="386" spans="1:10" ht="12.75" customHeight="1" x14ac:dyDescent="0.2">
      <c r="A386" s="391"/>
      <c r="B386" s="392"/>
      <c r="C386" s="392"/>
      <c r="D386" s="392"/>
      <c r="E386" s="392"/>
      <c r="F386" s="392"/>
      <c r="G386" s="392"/>
      <c r="H386" s="392"/>
      <c r="I386" s="392"/>
      <c r="J386" s="393"/>
    </row>
    <row r="387" spans="1:10" ht="12.75" customHeight="1" x14ac:dyDescent="0.2">
      <c r="A387" s="391"/>
      <c r="B387" s="392"/>
      <c r="C387" s="392"/>
      <c r="D387" s="392"/>
      <c r="E387" s="392"/>
      <c r="F387" s="392"/>
      <c r="G387" s="392"/>
      <c r="H387" s="392"/>
      <c r="I387" s="392"/>
      <c r="J387" s="393"/>
    </row>
    <row r="388" spans="1:10" ht="12.75" customHeight="1" x14ac:dyDescent="0.2">
      <c r="A388" s="391"/>
      <c r="B388" s="392"/>
      <c r="C388" s="392"/>
      <c r="D388" s="392"/>
      <c r="E388" s="392"/>
      <c r="F388" s="392"/>
      <c r="G388" s="392"/>
      <c r="H388" s="392"/>
      <c r="I388" s="392"/>
      <c r="J388" s="393"/>
    </row>
    <row r="389" spans="1:10" ht="12.75" customHeight="1" x14ac:dyDescent="0.2">
      <c r="A389" s="391"/>
      <c r="B389" s="392"/>
      <c r="C389" s="392"/>
      <c r="D389" s="392"/>
      <c r="E389" s="392"/>
      <c r="F389" s="392"/>
      <c r="G389" s="392"/>
      <c r="H389" s="392"/>
      <c r="I389" s="392"/>
      <c r="J389" s="393"/>
    </row>
    <row r="390" spans="1:10" ht="12.75" customHeight="1" x14ac:dyDescent="0.2">
      <c r="A390" s="391"/>
      <c r="B390" s="392"/>
      <c r="C390" s="392"/>
      <c r="D390" s="392"/>
      <c r="E390" s="392"/>
      <c r="F390" s="392"/>
      <c r="G390" s="392"/>
      <c r="H390" s="392"/>
      <c r="I390" s="392"/>
      <c r="J390" s="393"/>
    </row>
    <row r="391" spans="1:10" ht="12.75" customHeight="1" x14ac:dyDescent="0.2">
      <c r="A391" s="391"/>
      <c r="B391" s="392"/>
      <c r="C391" s="392"/>
      <c r="D391" s="392"/>
      <c r="E391" s="392"/>
      <c r="F391" s="392"/>
      <c r="G391" s="392"/>
      <c r="H391" s="392"/>
      <c r="I391" s="392"/>
      <c r="J391" s="393"/>
    </row>
    <row r="392" spans="1:10" ht="12.75" customHeight="1" x14ac:dyDescent="0.2">
      <c r="A392" s="391"/>
      <c r="B392" s="392"/>
      <c r="C392" s="392"/>
      <c r="D392" s="392"/>
      <c r="E392" s="392"/>
      <c r="F392" s="392"/>
      <c r="G392" s="392"/>
      <c r="H392" s="392"/>
      <c r="I392" s="392"/>
      <c r="J392" s="393"/>
    </row>
    <row r="393" spans="1:10" ht="12.75" customHeight="1" x14ac:dyDescent="0.2">
      <c r="A393" s="391"/>
      <c r="B393" s="392"/>
      <c r="C393" s="392"/>
      <c r="D393" s="392"/>
      <c r="E393" s="392"/>
      <c r="F393" s="392"/>
      <c r="G393" s="392"/>
      <c r="H393" s="392"/>
      <c r="I393" s="392"/>
      <c r="J393" s="393"/>
    </row>
    <row r="394" spans="1:10" ht="12.75" customHeight="1" x14ac:dyDescent="0.2">
      <c r="A394" s="391"/>
      <c r="B394" s="392"/>
      <c r="C394" s="392"/>
      <c r="D394" s="392"/>
      <c r="E394" s="392"/>
      <c r="F394" s="392"/>
      <c r="G394" s="392"/>
      <c r="H394" s="392"/>
      <c r="I394" s="392"/>
      <c r="J394" s="393"/>
    </row>
    <row r="395" spans="1:10" ht="12.75" customHeight="1" x14ac:dyDescent="0.2">
      <c r="A395" s="391"/>
      <c r="B395" s="392"/>
      <c r="C395" s="392"/>
      <c r="D395" s="392"/>
      <c r="E395" s="392"/>
      <c r="F395" s="392"/>
      <c r="G395" s="392"/>
      <c r="H395" s="392"/>
      <c r="I395" s="392"/>
      <c r="J395" s="393"/>
    </row>
    <row r="396" spans="1:10" ht="12.75" customHeight="1" x14ac:dyDescent="0.2">
      <c r="A396" s="391"/>
      <c r="B396" s="392"/>
      <c r="C396" s="392"/>
      <c r="D396" s="392"/>
      <c r="E396" s="392"/>
      <c r="F396" s="392"/>
      <c r="G396" s="392"/>
      <c r="H396" s="392"/>
      <c r="I396" s="392"/>
      <c r="J396" s="393"/>
    </row>
    <row r="397" spans="1:10" ht="12.75" customHeight="1" x14ac:dyDescent="0.2">
      <c r="A397" s="391"/>
      <c r="B397" s="392"/>
      <c r="C397" s="392"/>
      <c r="D397" s="392"/>
      <c r="E397" s="392"/>
      <c r="F397" s="392"/>
      <c r="G397" s="392"/>
      <c r="H397" s="392"/>
      <c r="I397" s="392"/>
      <c r="J397" s="393"/>
    </row>
    <row r="398" spans="1:10" ht="12.75" customHeight="1" x14ac:dyDescent="0.2">
      <c r="A398" s="391"/>
      <c r="B398" s="392"/>
      <c r="C398" s="392"/>
      <c r="D398" s="392"/>
      <c r="E398" s="392"/>
      <c r="F398" s="392"/>
      <c r="G398" s="392"/>
      <c r="H398" s="392"/>
      <c r="I398" s="392"/>
      <c r="J398" s="393"/>
    </row>
    <row r="399" spans="1:10" ht="12.75" customHeight="1" x14ac:dyDescent="0.2">
      <c r="A399" s="391"/>
      <c r="B399" s="392"/>
      <c r="C399" s="392"/>
      <c r="D399" s="392"/>
      <c r="E399" s="392"/>
      <c r="F399" s="392"/>
      <c r="G399" s="392"/>
      <c r="H399" s="392"/>
      <c r="I399" s="392"/>
      <c r="J399" s="393"/>
    </row>
    <row r="400" spans="1:10" ht="12.75" customHeight="1" x14ac:dyDescent="0.2">
      <c r="A400" s="391"/>
      <c r="B400" s="392"/>
      <c r="C400" s="392"/>
      <c r="D400" s="392"/>
      <c r="E400" s="392"/>
      <c r="F400" s="392"/>
      <c r="G400" s="392"/>
      <c r="H400" s="392"/>
      <c r="I400" s="392"/>
      <c r="J400" s="393"/>
    </row>
    <row r="401" spans="1:10" ht="12.75" customHeight="1" x14ac:dyDescent="0.2">
      <c r="A401" s="391"/>
      <c r="B401" s="392"/>
      <c r="C401" s="392"/>
      <c r="D401" s="392"/>
      <c r="E401" s="392"/>
      <c r="F401" s="392"/>
      <c r="G401" s="392"/>
      <c r="H401" s="392"/>
      <c r="I401" s="392"/>
      <c r="J401" s="393"/>
    </row>
    <row r="402" spans="1:10" ht="12.75" customHeight="1" x14ac:dyDescent="0.2">
      <c r="A402" s="391"/>
      <c r="B402" s="392"/>
      <c r="C402" s="392"/>
      <c r="D402" s="392"/>
      <c r="E402" s="392"/>
      <c r="F402" s="392"/>
      <c r="G402" s="392"/>
      <c r="H402" s="392"/>
      <c r="I402" s="392"/>
      <c r="J402" s="393"/>
    </row>
    <row r="403" spans="1:10" ht="12.75" customHeight="1" x14ac:dyDescent="0.2">
      <c r="A403" s="391"/>
      <c r="B403" s="392"/>
      <c r="C403" s="392"/>
      <c r="D403" s="392"/>
      <c r="E403" s="392"/>
      <c r="F403" s="392"/>
      <c r="G403" s="392"/>
      <c r="H403" s="392"/>
      <c r="I403" s="392"/>
      <c r="J403" s="393"/>
    </row>
    <row r="404" spans="1:10" ht="12.75" customHeight="1" x14ac:dyDescent="0.2">
      <c r="A404" s="391"/>
      <c r="B404" s="392"/>
      <c r="C404" s="392"/>
      <c r="D404" s="392"/>
      <c r="E404" s="392"/>
      <c r="F404" s="392"/>
      <c r="G404" s="392"/>
      <c r="H404" s="392"/>
      <c r="I404" s="392"/>
      <c r="J404" s="393"/>
    </row>
    <row r="405" spans="1:10" ht="12.75" customHeight="1" x14ac:dyDescent="0.2">
      <c r="A405" s="391"/>
      <c r="B405" s="392"/>
      <c r="C405" s="392"/>
      <c r="D405" s="392"/>
      <c r="E405" s="392"/>
      <c r="F405" s="392"/>
      <c r="G405" s="392"/>
      <c r="H405" s="392"/>
      <c r="I405" s="392"/>
      <c r="J405" s="393"/>
    </row>
    <row r="406" spans="1:10" ht="12.75" customHeight="1" x14ac:dyDescent="0.2">
      <c r="A406" s="391"/>
      <c r="B406" s="392"/>
      <c r="C406" s="392"/>
      <c r="D406" s="392"/>
      <c r="E406" s="392"/>
      <c r="F406" s="392"/>
      <c r="G406" s="392"/>
      <c r="H406" s="392"/>
      <c r="I406" s="392"/>
      <c r="J406" s="393"/>
    </row>
    <row r="407" spans="1:10" ht="12.75" customHeight="1" x14ac:dyDescent="0.2">
      <c r="A407" s="391"/>
      <c r="B407" s="392"/>
      <c r="C407" s="392"/>
      <c r="D407" s="392"/>
      <c r="E407" s="392"/>
      <c r="F407" s="392"/>
      <c r="G407" s="392"/>
      <c r="H407" s="392"/>
      <c r="I407" s="392"/>
      <c r="J407" s="393"/>
    </row>
    <row r="408" spans="1:10" ht="12.75" customHeight="1" x14ac:dyDescent="0.2">
      <c r="A408" s="391"/>
      <c r="B408" s="392"/>
      <c r="C408" s="392"/>
      <c r="D408" s="392"/>
      <c r="E408" s="392"/>
      <c r="F408" s="392"/>
      <c r="G408" s="392"/>
      <c r="H408" s="392"/>
      <c r="I408" s="392"/>
      <c r="J408" s="393"/>
    </row>
    <row r="409" spans="1:10" ht="12.75" customHeight="1" x14ac:dyDescent="0.2">
      <c r="A409" s="391"/>
      <c r="B409" s="392"/>
      <c r="C409" s="392"/>
      <c r="D409" s="392"/>
      <c r="E409" s="392"/>
      <c r="F409" s="392"/>
      <c r="G409" s="392"/>
      <c r="H409" s="392"/>
      <c r="I409" s="392"/>
      <c r="J409" s="393"/>
    </row>
    <row r="410" spans="1:10" ht="12.75" customHeight="1" x14ac:dyDescent="0.2">
      <c r="A410" s="391"/>
      <c r="B410" s="392"/>
      <c r="C410" s="392"/>
      <c r="D410" s="392"/>
      <c r="E410" s="392"/>
      <c r="F410" s="392"/>
      <c r="G410" s="392"/>
      <c r="H410" s="392"/>
      <c r="I410" s="392"/>
      <c r="J410" s="393"/>
    </row>
    <row r="411" spans="1:10" ht="12.75" customHeight="1" x14ac:dyDescent="0.2">
      <c r="A411" s="391"/>
      <c r="B411" s="392"/>
      <c r="C411" s="392"/>
      <c r="D411" s="392"/>
      <c r="E411" s="392"/>
      <c r="F411" s="392"/>
      <c r="G411" s="392"/>
      <c r="H411" s="392"/>
      <c r="I411" s="392"/>
      <c r="J411" s="393"/>
    </row>
    <row r="412" spans="1:10" ht="12.75" customHeight="1" x14ac:dyDescent="0.2">
      <c r="A412" s="391"/>
      <c r="B412" s="392"/>
      <c r="C412" s="392"/>
      <c r="D412" s="392"/>
      <c r="E412" s="392"/>
      <c r="F412" s="392"/>
      <c r="G412" s="392"/>
      <c r="H412" s="392"/>
      <c r="I412" s="392"/>
      <c r="J412" s="393"/>
    </row>
    <row r="413" spans="1:10" ht="12.75" customHeight="1" x14ac:dyDescent="0.2">
      <c r="A413" s="391"/>
      <c r="B413" s="392"/>
      <c r="C413" s="392"/>
      <c r="D413" s="392"/>
      <c r="E413" s="392"/>
      <c r="F413" s="392"/>
      <c r="G413" s="392"/>
      <c r="H413" s="392"/>
      <c r="I413" s="392"/>
      <c r="J413" s="393"/>
    </row>
    <row r="414" spans="1:10" ht="12.75" customHeight="1" x14ac:dyDescent="0.2">
      <c r="A414" s="391"/>
      <c r="B414" s="392"/>
      <c r="C414" s="392"/>
      <c r="D414" s="392"/>
      <c r="E414" s="392"/>
      <c r="F414" s="392"/>
      <c r="G414" s="392"/>
      <c r="H414" s="392"/>
      <c r="I414" s="392"/>
      <c r="J414" s="393"/>
    </row>
    <row r="415" spans="1:10" ht="12.75" customHeight="1" x14ac:dyDescent="0.2">
      <c r="A415" s="391"/>
      <c r="B415" s="392"/>
      <c r="C415" s="392"/>
      <c r="D415" s="392"/>
      <c r="E415" s="392"/>
      <c r="F415" s="392"/>
      <c r="G415" s="392"/>
      <c r="H415" s="392"/>
      <c r="I415" s="392"/>
      <c r="J415" s="393"/>
    </row>
    <row r="416" spans="1:10" ht="12.75" customHeight="1" x14ac:dyDescent="0.2">
      <c r="A416" s="391"/>
      <c r="B416" s="392"/>
      <c r="C416" s="392"/>
      <c r="D416" s="392"/>
      <c r="E416" s="392"/>
      <c r="F416" s="392"/>
      <c r="G416" s="392"/>
      <c r="H416" s="392"/>
      <c r="I416" s="392"/>
      <c r="J416" s="393"/>
    </row>
    <row r="417" spans="1:10" ht="12.75" customHeight="1" x14ac:dyDescent="0.2">
      <c r="A417" s="391"/>
      <c r="B417" s="392"/>
      <c r="C417" s="392"/>
      <c r="D417" s="392"/>
      <c r="E417" s="392"/>
      <c r="F417" s="392"/>
      <c r="G417" s="392"/>
      <c r="H417" s="392"/>
      <c r="I417" s="392"/>
      <c r="J417" s="393"/>
    </row>
    <row r="418" spans="1:10" ht="12.75" customHeight="1" x14ac:dyDescent="0.2">
      <c r="A418" s="391"/>
      <c r="B418" s="392"/>
      <c r="C418" s="392"/>
      <c r="D418" s="392"/>
      <c r="E418" s="392"/>
      <c r="F418" s="392"/>
      <c r="G418" s="392"/>
      <c r="H418" s="392"/>
      <c r="I418" s="392"/>
      <c r="J418" s="393"/>
    </row>
    <row r="419" spans="1:10" ht="12.75" customHeight="1" x14ac:dyDescent="0.2">
      <c r="A419" s="391"/>
      <c r="B419" s="392"/>
      <c r="C419" s="392"/>
      <c r="D419" s="392"/>
      <c r="E419" s="392"/>
      <c r="F419" s="392"/>
      <c r="G419" s="392"/>
      <c r="H419" s="392"/>
      <c r="I419" s="392"/>
      <c r="J419" s="393"/>
    </row>
  </sheetData>
  <sheetProtection password="E686" sheet="1" formatRows="0"/>
  <mergeCells count="53">
    <mergeCell ref="A381:E381"/>
    <mergeCell ref="F381:J381"/>
    <mergeCell ref="A382:J385"/>
    <mergeCell ref="A386:J419"/>
    <mergeCell ref="A338:J338"/>
    <mergeCell ref="A339:E339"/>
    <mergeCell ref="F339:J339"/>
    <mergeCell ref="A340:J343"/>
    <mergeCell ref="A344:J378"/>
    <mergeCell ref="A380:J380"/>
    <mergeCell ref="A302:J336"/>
    <mergeCell ref="A214:J217"/>
    <mergeCell ref="A218:J252"/>
    <mergeCell ref="A254:J254"/>
    <mergeCell ref="A255:E255"/>
    <mergeCell ref="F255:J255"/>
    <mergeCell ref="A256:J259"/>
    <mergeCell ref="A260:J294"/>
    <mergeCell ref="A296:J296"/>
    <mergeCell ref="A297:E297"/>
    <mergeCell ref="F297:J297"/>
    <mergeCell ref="A298:J30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92:J126"/>
    <mergeCell ref="A14:J17"/>
    <mergeCell ref="A18:J42"/>
    <mergeCell ref="A44:J44"/>
    <mergeCell ref="A45:E45"/>
    <mergeCell ref="F45:J45"/>
    <mergeCell ref="A46:J49"/>
    <mergeCell ref="A50:J84"/>
    <mergeCell ref="A86:J86"/>
    <mergeCell ref="A87:E87"/>
    <mergeCell ref="F87:J87"/>
    <mergeCell ref="A88:J91"/>
    <mergeCell ref="A1:J2"/>
    <mergeCell ref="A3:J5"/>
    <mergeCell ref="A6:J10"/>
    <mergeCell ref="A12:J12"/>
    <mergeCell ref="A13:E13"/>
    <mergeCell ref="F13:J13"/>
  </mergeCells>
  <dataValidations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4"/>
  <sheetViews>
    <sheetView zoomScaleNormal="100" workbookViewId="0">
      <selection sqref="A1:K2"/>
    </sheetView>
  </sheetViews>
  <sheetFormatPr defaultRowHeight="12.75" x14ac:dyDescent="0.2"/>
  <cols>
    <col min="1" max="10" width="15.7109375" style="1" customWidth="1"/>
    <col min="11" max="11" width="20.5703125" style="1" customWidth="1"/>
    <col min="12" max="13" width="9.140625" style="1" hidden="1" customWidth="1"/>
    <col min="14" max="14" width="9.140625" style="1" customWidth="1"/>
    <col min="15" max="16384" width="9.140625" style="1"/>
  </cols>
  <sheetData>
    <row r="1" spans="1:14" x14ac:dyDescent="0.2">
      <c r="A1" s="611" t="s">
        <v>196</v>
      </c>
      <c r="B1" s="612"/>
      <c r="C1" s="612"/>
      <c r="D1" s="612"/>
      <c r="E1" s="612"/>
      <c r="F1" s="612"/>
      <c r="G1" s="612"/>
      <c r="H1" s="612"/>
      <c r="I1" s="612"/>
      <c r="J1" s="612"/>
      <c r="K1" s="613"/>
    </row>
    <row r="2" spans="1:14" x14ac:dyDescent="0.2">
      <c r="A2" s="614"/>
      <c r="B2" s="615"/>
      <c r="C2" s="615"/>
      <c r="D2" s="615"/>
      <c r="E2" s="615"/>
      <c r="F2" s="615"/>
      <c r="G2" s="615"/>
      <c r="H2" s="615"/>
      <c r="I2" s="615"/>
      <c r="J2" s="615"/>
      <c r="K2" s="616"/>
    </row>
    <row r="3" spans="1:14" ht="12.75" customHeight="1" x14ac:dyDescent="0.2">
      <c r="A3" s="566" t="s">
        <v>397</v>
      </c>
      <c r="B3" s="299"/>
      <c r="C3" s="299"/>
      <c r="D3" s="299"/>
      <c r="E3" s="299"/>
      <c r="F3" s="299"/>
      <c r="G3" s="299"/>
      <c r="H3" s="299"/>
      <c r="I3" s="299"/>
      <c r="J3" s="299"/>
      <c r="K3" s="567"/>
    </row>
    <row r="4" spans="1:14" x14ac:dyDescent="0.2">
      <c r="A4" s="570"/>
      <c r="B4" s="305"/>
      <c r="C4" s="305"/>
      <c r="D4" s="305"/>
      <c r="E4" s="305"/>
      <c r="F4" s="305"/>
      <c r="G4" s="305"/>
      <c r="H4" s="305"/>
      <c r="I4" s="305"/>
      <c r="J4" s="305"/>
      <c r="K4" s="571"/>
    </row>
    <row r="5" spans="1:14" ht="18" customHeight="1" x14ac:dyDescent="0.2">
      <c r="A5" s="491" t="s">
        <v>40</v>
      </c>
      <c r="B5" s="491"/>
      <c r="C5" s="491"/>
      <c r="D5" s="491"/>
      <c r="E5" s="491"/>
      <c r="F5" s="491"/>
      <c r="G5" s="491"/>
      <c r="H5" s="491"/>
      <c r="I5" s="491"/>
      <c r="J5" s="491"/>
      <c r="K5" s="491"/>
    </row>
    <row r="6" spans="1:14" ht="18" customHeight="1" x14ac:dyDescent="0.2">
      <c r="A6" s="491"/>
      <c r="B6" s="491"/>
      <c r="C6" s="491"/>
      <c r="D6" s="491"/>
      <c r="E6" s="491"/>
      <c r="F6" s="491"/>
      <c r="G6" s="491"/>
      <c r="H6" s="491"/>
      <c r="I6" s="491"/>
      <c r="J6" s="491"/>
      <c r="K6" s="491"/>
    </row>
    <row r="7" spans="1:14" ht="15" customHeight="1" x14ac:dyDescent="0.2">
      <c r="A7" s="470" t="s">
        <v>41</v>
      </c>
      <c r="B7" s="462"/>
      <c r="C7" s="457" t="s">
        <v>42</v>
      </c>
      <c r="D7" s="457" t="s">
        <v>142</v>
      </c>
      <c r="E7" s="457" t="s">
        <v>141</v>
      </c>
      <c r="F7" s="493" t="s">
        <v>102</v>
      </c>
      <c r="G7" s="469" t="s">
        <v>103</v>
      </c>
      <c r="H7" s="470" t="s">
        <v>48</v>
      </c>
      <c r="I7" s="461"/>
      <c r="J7" s="461"/>
      <c r="K7" s="462"/>
    </row>
    <row r="8" spans="1:14" ht="15" customHeight="1" x14ac:dyDescent="0.2">
      <c r="A8" s="483"/>
      <c r="B8" s="465"/>
      <c r="C8" s="458"/>
      <c r="D8" s="458"/>
      <c r="E8" s="458"/>
      <c r="F8" s="494"/>
      <c r="G8" s="469"/>
      <c r="H8" s="483"/>
      <c r="I8" s="464"/>
      <c r="J8" s="464"/>
      <c r="K8" s="465"/>
    </row>
    <row r="9" spans="1:14" ht="15" customHeight="1" x14ac:dyDescent="0.2">
      <c r="A9" s="483"/>
      <c r="B9" s="465"/>
      <c r="C9" s="458"/>
      <c r="D9" s="458"/>
      <c r="E9" s="458"/>
      <c r="F9" s="494"/>
      <c r="G9" s="469"/>
      <c r="H9" s="483"/>
      <c r="I9" s="464"/>
      <c r="J9" s="464"/>
      <c r="K9" s="465"/>
    </row>
    <row r="10" spans="1:14" ht="15" customHeight="1" x14ac:dyDescent="0.2">
      <c r="A10" s="483"/>
      <c r="B10" s="465"/>
      <c r="C10" s="458"/>
      <c r="D10" s="458"/>
      <c r="E10" s="458"/>
      <c r="F10" s="494"/>
      <c r="G10" s="469"/>
      <c r="H10" s="483"/>
      <c r="I10" s="464"/>
      <c r="J10" s="464"/>
      <c r="K10" s="465"/>
    </row>
    <row r="11" spans="1:14" ht="15" customHeight="1" x14ac:dyDescent="0.2">
      <c r="A11" s="483"/>
      <c r="B11" s="465"/>
      <c r="C11" s="458"/>
      <c r="D11" s="458"/>
      <c r="E11" s="458"/>
      <c r="F11" s="494"/>
      <c r="G11" s="469"/>
      <c r="H11" s="483"/>
      <c r="I11" s="464"/>
      <c r="J11" s="464"/>
      <c r="K11" s="465"/>
    </row>
    <row r="12" spans="1:14" ht="15" customHeight="1" x14ac:dyDescent="0.2">
      <c r="A12" s="483"/>
      <c r="B12" s="465"/>
      <c r="C12" s="458"/>
      <c r="D12" s="458"/>
      <c r="E12" s="458"/>
      <c r="F12" s="494"/>
      <c r="G12" s="469"/>
      <c r="H12" s="483"/>
      <c r="I12" s="464"/>
      <c r="J12" s="464"/>
      <c r="K12" s="465"/>
    </row>
    <row r="13" spans="1:14" ht="14.25" customHeight="1" x14ac:dyDescent="0.2">
      <c r="A13" s="485"/>
      <c r="B13" s="468"/>
      <c r="C13" s="459"/>
      <c r="D13" s="459"/>
      <c r="E13" s="459"/>
      <c r="F13" s="495"/>
      <c r="G13" s="469"/>
      <c r="H13" s="485"/>
      <c r="I13" s="467"/>
      <c r="J13" s="467"/>
      <c r="K13" s="468"/>
    </row>
    <row r="14" spans="1:14" ht="15" customHeight="1" x14ac:dyDescent="0.2">
      <c r="A14" s="444"/>
      <c r="B14" s="443"/>
      <c r="C14" s="27"/>
      <c r="D14" s="27"/>
      <c r="E14" s="27"/>
      <c r="F14" s="28"/>
      <c r="G14" s="29"/>
      <c r="H14" s="444"/>
      <c r="I14" s="442"/>
      <c r="J14" s="442"/>
      <c r="K14" s="443"/>
      <c r="L14" s="1">
        <f>COUNTBLANK(C14:K14)</f>
        <v>9</v>
      </c>
      <c r="M14" s="1" t="str">
        <f>IF(AND(A14&lt;&gt;"",L14&gt;3),"No","Yes")</f>
        <v>Yes</v>
      </c>
      <c r="N14" s="1" t="str">
        <f>CONCATENATE(D14,E14)</f>
        <v/>
      </c>
    </row>
    <row r="15" spans="1:14" ht="15" customHeight="1" x14ac:dyDescent="0.2">
      <c r="A15" s="444"/>
      <c r="B15" s="443"/>
      <c r="C15" s="27"/>
      <c r="D15" s="27"/>
      <c r="E15" s="27"/>
      <c r="F15" s="28"/>
      <c r="G15" s="29"/>
      <c r="H15" s="444"/>
      <c r="I15" s="442"/>
      <c r="J15" s="442"/>
      <c r="K15" s="443"/>
      <c r="L15" s="1">
        <f t="shared" ref="L15:L38" si="0">COUNTBLANK(C15:K15)</f>
        <v>9</v>
      </c>
      <c r="M15" s="1" t="str">
        <f t="shared" ref="M15:M38" si="1">IF(AND(A15&lt;&gt;"",L15&gt;3),"No","Yes")</f>
        <v>Yes</v>
      </c>
      <c r="N15" s="1" t="str">
        <f t="shared" ref="N15:N38" si="2">CONCATENATE(D15,E15)</f>
        <v/>
      </c>
    </row>
    <row r="16" spans="1:14" ht="15" customHeight="1" x14ac:dyDescent="0.2">
      <c r="A16" s="444"/>
      <c r="B16" s="443"/>
      <c r="C16" s="27"/>
      <c r="D16" s="27"/>
      <c r="E16" s="27"/>
      <c r="F16" s="28"/>
      <c r="G16" s="29"/>
      <c r="H16" s="444"/>
      <c r="I16" s="442"/>
      <c r="J16" s="442"/>
      <c r="K16" s="443"/>
      <c r="L16" s="1">
        <f t="shared" si="0"/>
        <v>9</v>
      </c>
      <c r="M16" s="1" t="str">
        <f t="shared" si="1"/>
        <v>Yes</v>
      </c>
      <c r="N16" s="1" t="str">
        <f t="shared" si="2"/>
        <v/>
      </c>
    </row>
    <row r="17" spans="1:14" ht="15" customHeight="1" x14ac:dyDescent="0.2">
      <c r="A17" s="444"/>
      <c r="B17" s="443"/>
      <c r="C17" s="27"/>
      <c r="D17" s="27"/>
      <c r="E17" s="27"/>
      <c r="F17" s="28"/>
      <c r="G17" s="29"/>
      <c r="H17" s="444"/>
      <c r="I17" s="442"/>
      <c r="J17" s="442"/>
      <c r="K17" s="443"/>
      <c r="L17" s="1">
        <f t="shared" si="0"/>
        <v>9</v>
      </c>
      <c r="M17" s="1" t="str">
        <f t="shared" si="1"/>
        <v>Yes</v>
      </c>
      <c r="N17" s="1" t="str">
        <f t="shared" si="2"/>
        <v/>
      </c>
    </row>
    <row r="18" spans="1:14" ht="15" customHeight="1" x14ac:dyDescent="0.2">
      <c r="A18" s="444"/>
      <c r="B18" s="443"/>
      <c r="C18" s="27"/>
      <c r="D18" s="27"/>
      <c r="E18" s="27"/>
      <c r="F18" s="28"/>
      <c r="G18" s="29"/>
      <c r="H18" s="444"/>
      <c r="I18" s="442"/>
      <c r="J18" s="442"/>
      <c r="K18" s="443"/>
      <c r="L18" s="1">
        <f t="shared" si="0"/>
        <v>9</v>
      </c>
      <c r="M18" s="1" t="str">
        <f t="shared" si="1"/>
        <v>Yes</v>
      </c>
      <c r="N18" s="1" t="str">
        <f t="shared" si="2"/>
        <v/>
      </c>
    </row>
    <row r="19" spans="1:14" ht="15" customHeight="1" x14ac:dyDescent="0.2">
      <c r="A19" s="444"/>
      <c r="B19" s="443"/>
      <c r="C19" s="27"/>
      <c r="D19" s="27"/>
      <c r="E19" s="27"/>
      <c r="F19" s="28"/>
      <c r="G19" s="29"/>
      <c r="H19" s="444"/>
      <c r="I19" s="442"/>
      <c r="J19" s="442"/>
      <c r="K19" s="443"/>
      <c r="L19" s="1">
        <f t="shared" si="0"/>
        <v>9</v>
      </c>
      <c r="M19" s="1" t="str">
        <f t="shared" si="1"/>
        <v>Yes</v>
      </c>
      <c r="N19" s="1" t="str">
        <f t="shared" si="2"/>
        <v/>
      </c>
    </row>
    <row r="20" spans="1:14" ht="15" customHeight="1" x14ac:dyDescent="0.2">
      <c r="A20" s="444"/>
      <c r="B20" s="443"/>
      <c r="C20" s="27"/>
      <c r="D20" s="27"/>
      <c r="E20" s="27"/>
      <c r="F20" s="28"/>
      <c r="G20" s="29"/>
      <c r="H20" s="444"/>
      <c r="I20" s="442"/>
      <c r="J20" s="442"/>
      <c r="K20" s="443"/>
      <c r="L20" s="1">
        <f t="shared" si="0"/>
        <v>9</v>
      </c>
      <c r="M20" s="1" t="str">
        <f t="shared" si="1"/>
        <v>Yes</v>
      </c>
      <c r="N20" s="1" t="str">
        <f t="shared" si="2"/>
        <v/>
      </c>
    </row>
    <row r="21" spans="1:14" ht="15" customHeight="1" x14ac:dyDescent="0.2">
      <c r="A21" s="444"/>
      <c r="B21" s="443"/>
      <c r="C21" s="27"/>
      <c r="D21" s="27"/>
      <c r="E21" s="27"/>
      <c r="F21" s="28"/>
      <c r="G21" s="29"/>
      <c r="H21" s="444"/>
      <c r="I21" s="442"/>
      <c r="J21" s="442"/>
      <c r="K21" s="443"/>
      <c r="L21" s="1">
        <f t="shared" si="0"/>
        <v>9</v>
      </c>
      <c r="M21" s="1" t="str">
        <f t="shared" si="1"/>
        <v>Yes</v>
      </c>
      <c r="N21" s="1" t="str">
        <f t="shared" si="2"/>
        <v/>
      </c>
    </row>
    <row r="22" spans="1:14" ht="15" customHeight="1" x14ac:dyDescent="0.2">
      <c r="A22" s="444"/>
      <c r="B22" s="443"/>
      <c r="C22" s="27"/>
      <c r="D22" s="27"/>
      <c r="E22" s="27"/>
      <c r="F22" s="28"/>
      <c r="G22" s="29"/>
      <c r="H22" s="444"/>
      <c r="I22" s="442"/>
      <c r="J22" s="442"/>
      <c r="K22" s="443"/>
      <c r="L22" s="1">
        <f t="shared" si="0"/>
        <v>9</v>
      </c>
      <c r="M22" s="1" t="str">
        <f t="shared" si="1"/>
        <v>Yes</v>
      </c>
      <c r="N22" s="1" t="str">
        <f t="shared" si="2"/>
        <v/>
      </c>
    </row>
    <row r="23" spans="1:14" ht="15" customHeight="1" x14ac:dyDescent="0.2">
      <c r="A23" s="444"/>
      <c r="B23" s="443"/>
      <c r="C23" s="27"/>
      <c r="D23" s="27"/>
      <c r="E23" s="27"/>
      <c r="F23" s="28"/>
      <c r="G23" s="29"/>
      <c r="H23" s="444"/>
      <c r="I23" s="442"/>
      <c r="J23" s="442"/>
      <c r="K23" s="443"/>
      <c r="L23" s="1">
        <f t="shared" si="0"/>
        <v>9</v>
      </c>
      <c r="M23" s="1" t="str">
        <f t="shared" si="1"/>
        <v>Yes</v>
      </c>
      <c r="N23" s="1" t="str">
        <f t="shared" si="2"/>
        <v/>
      </c>
    </row>
    <row r="24" spans="1:14" ht="15" customHeight="1" x14ac:dyDescent="0.2">
      <c r="A24" s="444"/>
      <c r="B24" s="443"/>
      <c r="C24" s="27"/>
      <c r="D24" s="27"/>
      <c r="E24" s="27"/>
      <c r="F24" s="28"/>
      <c r="G24" s="29"/>
      <c r="H24" s="444"/>
      <c r="I24" s="442"/>
      <c r="J24" s="442"/>
      <c r="K24" s="443"/>
      <c r="L24" s="1">
        <f t="shared" si="0"/>
        <v>9</v>
      </c>
      <c r="M24" s="1" t="str">
        <f t="shared" si="1"/>
        <v>Yes</v>
      </c>
      <c r="N24" s="1" t="str">
        <f t="shared" si="2"/>
        <v/>
      </c>
    </row>
    <row r="25" spans="1:14" ht="15" customHeight="1" x14ac:dyDescent="0.2">
      <c r="A25" s="444"/>
      <c r="B25" s="443"/>
      <c r="C25" s="27"/>
      <c r="D25" s="27"/>
      <c r="E25" s="27"/>
      <c r="F25" s="28"/>
      <c r="G25" s="29"/>
      <c r="H25" s="444"/>
      <c r="I25" s="442"/>
      <c r="J25" s="442"/>
      <c r="K25" s="443"/>
      <c r="L25" s="1">
        <f t="shared" si="0"/>
        <v>9</v>
      </c>
      <c r="M25" s="1" t="str">
        <f t="shared" si="1"/>
        <v>Yes</v>
      </c>
      <c r="N25" s="1" t="str">
        <f t="shared" si="2"/>
        <v/>
      </c>
    </row>
    <row r="26" spans="1:14" ht="15" customHeight="1" x14ac:dyDescent="0.2">
      <c r="A26" s="444"/>
      <c r="B26" s="443"/>
      <c r="C26" s="27"/>
      <c r="D26" s="27"/>
      <c r="E26" s="27"/>
      <c r="F26" s="28"/>
      <c r="G26" s="29"/>
      <c r="H26" s="444"/>
      <c r="I26" s="442"/>
      <c r="J26" s="442"/>
      <c r="K26" s="443"/>
      <c r="L26" s="1">
        <f t="shared" si="0"/>
        <v>9</v>
      </c>
      <c r="M26" s="1" t="str">
        <f t="shared" si="1"/>
        <v>Yes</v>
      </c>
      <c r="N26" s="1" t="str">
        <f t="shared" si="2"/>
        <v/>
      </c>
    </row>
    <row r="27" spans="1:14" ht="15" customHeight="1" x14ac:dyDescent="0.2">
      <c r="A27" s="444"/>
      <c r="B27" s="443"/>
      <c r="C27" s="27"/>
      <c r="D27" s="27"/>
      <c r="E27" s="27"/>
      <c r="F27" s="28"/>
      <c r="G27" s="29"/>
      <c r="H27" s="444"/>
      <c r="I27" s="442"/>
      <c r="J27" s="442"/>
      <c r="K27" s="443"/>
      <c r="L27" s="1">
        <f t="shared" si="0"/>
        <v>9</v>
      </c>
      <c r="M27" s="1" t="str">
        <f t="shared" si="1"/>
        <v>Yes</v>
      </c>
      <c r="N27" s="1" t="str">
        <f t="shared" si="2"/>
        <v/>
      </c>
    </row>
    <row r="28" spans="1:14" ht="15" customHeight="1" x14ac:dyDescent="0.2">
      <c r="A28" s="444"/>
      <c r="B28" s="443"/>
      <c r="C28" s="27"/>
      <c r="D28" s="27"/>
      <c r="E28" s="27"/>
      <c r="F28" s="28"/>
      <c r="G28" s="29"/>
      <c r="H28" s="444"/>
      <c r="I28" s="442"/>
      <c r="J28" s="442"/>
      <c r="K28" s="443"/>
      <c r="L28" s="1">
        <f t="shared" si="0"/>
        <v>9</v>
      </c>
      <c r="M28" s="1" t="str">
        <f t="shared" si="1"/>
        <v>Yes</v>
      </c>
      <c r="N28" s="1" t="str">
        <f t="shared" si="2"/>
        <v/>
      </c>
    </row>
    <row r="29" spans="1:14" ht="15" customHeight="1" x14ac:dyDescent="0.2">
      <c r="A29" s="444"/>
      <c r="B29" s="443"/>
      <c r="C29" s="27"/>
      <c r="D29" s="27"/>
      <c r="E29" s="27"/>
      <c r="F29" s="28"/>
      <c r="G29" s="29"/>
      <c r="H29" s="444"/>
      <c r="I29" s="442"/>
      <c r="J29" s="442"/>
      <c r="K29" s="443"/>
      <c r="L29" s="1">
        <f t="shared" si="0"/>
        <v>9</v>
      </c>
      <c r="M29" s="1" t="str">
        <f t="shared" si="1"/>
        <v>Yes</v>
      </c>
      <c r="N29" s="1" t="str">
        <f t="shared" si="2"/>
        <v/>
      </c>
    </row>
    <row r="30" spans="1:14" ht="15" customHeight="1" x14ac:dyDescent="0.2">
      <c r="A30" s="444"/>
      <c r="B30" s="443"/>
      <c r="C30" s="27"/>
      <c r="D30" s="27"/>
      <c r="E30" s="27"/>
      <c r="F30" s="28"/>
      <c r="G30" s="29"/>
      <c r="H30" s="444"/>
      <c r="I30" s="442"/>
      <c r="J30" s="442"/>
      <c r="K30" s="443"/>
      <c r="L30" s="1">
        <f t="shared" si="0"/>
        <v>9</v>
      </c>
      <c r="M30" s="1" t="str">
        <f t="shared" si="1"/>
        <v>Yes</v>
      </c>
      <c r="N30" s="1" t="str">
        <f t="shared" si="2"/>
        <v/>
      </c>
    </row>
    <row r="31" spans="1:14" ht="15" customHeight="1" x14ac:dyDescent="0.2">
      <c r="A31" s="444"/>
      <c r="B31" s="443"/>
      <c r="C31" s="27"/>
      <c r="D31" s="27"/>
      <c r="E31" s="27"/>
      <c r="F31" s="28"/>
      <c r="G31" s="29"/>
      <c r="H31" s="444"/>
      <c r="I31" s="442"/>
      <c r="J31" s="442"/>
      <c r="K31" s="443"/>
      <c r="L31" s="1">
        <f t="shared" si="0"/>
        <v>9</v>
      </c>
      <c r="M31" s="1" t="str">
        <f t="shared" si="1"/>
        <v>Yes</v>
      </c>
      <c r="N31" s="1" t="str">
        <f t="shared" si="2"/>
        <v/>
      </c>
    </row>
    <row r="32" spans="1:14" ht="15" customHeight="1" x14ac:dyDescent="0.2">
      <c r="A32" s="444"/>
      <c r="B32" s="443"/>
      <c r="C32" s="27"/>
      <c r="D32" s="27"/>
      <c r="E32" s="27"/>
      <c r="F32" s="28"/>
      <c r="G32" s="29"/>
      <c r="H32" s="444"/>
      <c r="I32" s="442"/>
      <c r="J32" s="442"/>
      <c r="K32" s="443"/>
      <c r="L32" s="1">
        <f t="shared" si="0"/>
        <v>9</v>
      </c>
      <c r="M32" s="1" t="str">
        <f t="shared" si="1"/>
        <v>Yes</v>
      </c>
      <c r="N32" s="1" t="str">
        <f t="shared" si="2"/>
        <v/>
      </c>
    </row>
    <row r="33" spans="1:14" ht="15" customHeight="1" x14ac:dyDescent="0.2">
      <c r="A33" s="444"/>
      <c r="B33" s="443"/>
      <c r="C33" s="27"/>
      <c r="D33" s="27"/>
      <c r="E33" s="27"/>
      <c r="F33" s="28"/>
      <c r="G33" s="29"/>
      <c r="H33" s="444"/>
      <c r="I33" s="442"/>
      <c r="J33" s="442"/>
      <c r="K33" s="443"/>
      <c r="L33" s="1">
        <f t="shared" si="0"/>
        <v>9</v>
      </c>
      <c r="M33" s="1" t="str">
        <f t="shared" si="1"/>
        <v>Yes</v>
      </c>
      <c r="N33" s="1" t="str">
        <f t="shared" si="2"/>
        <v/>
      </c>
    </row>
    <row r="34" spans="1:14" ht="15" customHeight="1" x14ac:dyDescent="0.2">
      <c r="A34" s="444"/>
      <c r="B34" s="443"/>
      <c r="C34" s="27"/>
      <c r="D34" s="27"/>
      <c r="E34" s="27"/>
      <c r="F34" s="28"/>
      <c r="G34" s="29"/>
      <c r="H34" s="444"/>
      <c r="I34" s="442"/>
      <c r="J34" s="442"/>
      <c r="K34" s="443"/>
      <c r="L34" s="1">
        <f t="shared" si="0"/>
        <v>9</v>
      </c>
      <c r="M34" s="1" t="str">
        <f t="shared" si="1"/>
        <v>Yes</v>
      </c>
      <c r="N34" s="1" t="str">
        <f t="shared" si="2"/>
        <v/>
      </c>
    </row>
    <row r="35" spans="1:14" ht="15" customHeight="1" x14ac:dyDescent="0.2">
      <c r="A35" s="444"/>
      <c r="B35" s="443"/>
      <c r="C35" s="27"/>
      <c r="D35" s="27"/>
      <c r="E35" s="27"/>
      <c r="F35" s="28"/>
      <c r="G35" s="29"/>
      <c r="H35" s="444"/>
      <c r="I35" s="442"/>
      <c r="J35" s="442"/>
      <c r="K35" s="443"/>
      <c r="L35" s="1">
        <f t="shared" si="0"/>
        <v>9</v>
      </c>
      <c r="M35" s="1" t="str">
        <f t="shared" si="1"/>
        <v>Yes</v>
      </c>
      <c r="N35" s="1" t="str">
        <f t="shared" si="2"/>
        <v/>
      </c>
    </row>
    <row r="36" spans="1:14" ht="15" customHeight="1" x14ac:dyDescent="0.2">
      <c r="A36" s="444"/>
      <c r="B36" s="443"/>
      <c r="C36" s="27"/>
      <c r="D36" s="27"/>
      <c r="E36" s="27"/>
      <c r="F36" s="28"/>
      <c r="G36" s="29"/>
      <c r="H36" s="444"/>
      <c r="I36" s="442"/>
      <c r="J36" s="442"/>
      <c r="K36" s="443"/>
      <c r="L36" s="1">
        <f t="shared" si="0"/>
        <v>9</v>
      </c>
      <c r="M36" s="1" t="str">
        <f t="shared" si="1"/>
        <v>Yes</v>
      </c>
      <c r="N36" s="1" t="str">
        <f t="shared" si="2"/>
        <v/>
      </c>
    </row>
    <row r="37" spans="1:14" ht="15" customHeight="1" x14ac:dyDescent="0.2">
      <c r="A37" s="444"/>
      <c r="B37" s="443"/>
      <c r="C37" s="27"/>
      <c r="D37" s="27"/>
      <c r="E37" s="27"/>
      <c r="F37" s="28"/>
      <c r="G37" s="29"/>
      <c r="H37" s="444"/>
      <c r="I37" s="442"/>
      <c r="J37" s="442"/>
      <c r="K37" s="443"/>
      <c r="L37" s="1">
        <f t="shared" si="0"/>
        <v>9</v>
      </c>
      <c r="M37" s="1" t="str">
        <f t="shared" si="1"/>
        <v>Yes</v>
      </c>
      <c r="N37" s="1" t="str">
        <f t="shared" si="2"/>
        <v/>
      </c>
    </row>
    <row r="38" spans="1:14" ht="15" customHeight="1" x14ac:dyDescent="0.2">
      <c r="A38" s="444"/>
      <c r="B38" s="443"/>
      <c r="C38" s="27"/>
      <c r="D38" s="27"/>
      <c r="E38" s="27"/>
      <c r="F38" s="28"/>
      <c r="G38" s="29"/>
      <c r="H38" s="444"/>
      <c r="I38" s="442"/>
      <c r="J38" s="442"/>
      <c r="K38" s="443"/>
      <c r="L38" s="1">
        <f t="shared" si="0"/>
        <v>9</v>
      </c>
      <c r="M38" s="1" t="str">
        <f t="shared" si="1"/>
        <v>Yes</v>
      </c>
      <c r="N38" s="1" t="str">
        <f t="shared" si="2"/>
        <v/>
      </c>
    </row>
    <row r="39" spans="1:14" ht="15" customHeight="1" x14ac:dyDescent="0.2">
      <c r="A39" s="488" t="s">
        <v>92</v>
      </c>
      <c r="B39" s="488"/>
      <c r="C39" s="488"/>
      <c r="D39" s="488"/>
      <c r="E39" s="34"/>
      <c r="F39" s="32">
        <f>SUM(F14:F38)</f>
        <v>0</v>
      </c>
      <c r="G39" s="489" t="s">
        <v>93</v>
      </c>
      <c r="H39" s="489"/>
      <c r="I39" s="489"/>
      <c r="J39" s="489"/>
      <c r="K39" s="33">
        <f>SUM(G14:G38)</f>
        <v>0</v>
      </c>
      <c r="M39" s="1">
        <f>COUNTIF(M14:M38,"Yes")</f>
        <v>25</v>
      </c>
    </row>
    <row r="40" spans="1:14" ht="15" customHeight="1" x14ac:dyDescent="0.2">
      <c r="A40" s="552"/>
      <c r="B40" s="452"/>
      <c r="C40" s="452"/>
      <c r="D40" s="452"/>
      <c r="E40" s="452"/>
      <c r="F40" s="452"/>
      <c r="G40" s="452"/>
      <c r="H40" s="452"/>
      <c r="I40" s="452"/>
      <c r="J40" s="452"/>
      <c r="K40" s="553"/>
    </row>
    <row r="41" spans="1:14" ht="18" customHeight="1" x14ac:dyDescent="0.2">
      <c r="A41" s="554" t="s">
        <v>139</v>
      </c>
      <c r="B41" s="455"/>
      <c r="C41" s="455"/>
      <c r="D41" s="455"/>
      <c r="E41" s="455"/>
      <c r="F41" s="455"/>
      <c r="G41" s="455"/>
      <c r="H41" s="455"/>
      <c r="I41" s="455"/>
      <c r="J41" s="455"/>
      <c r="K41" s="555"/>
    </row>
    <row r="42" spans="1:14" ht="18" customHeight="1" x14ac:dyDescent="0.2">
      <c r="A42" s="554" t="s">
        <v>507</v>
      </c>
      <c r="B42" s="455"/>
      <c r="C42" s="455"/>
      <c r="D42" s="455"/>
      <c r="E42" s="455"/>
      <c r="F42" s="455"/>
      <c r="G42" s="455"/>
      <c r="H42" s="455"/>
      <c r="I42" s="455"/>
      <c r="J42" s="455"/>
      <c r="K42" s="555"/>
    </row>
    <row r="43" spans="1:14" ht="15" customHeight="1" x14ac:dyDescent="0.2">
      <c r="A43" s="470" t="s">
        <v>49</v>
      </c>
      <c r="B43" s="461"/>
      <c r="C43" s="461"/>
      <c r="D43" s="462"/>
      <c r="E43" s="457" t="s">
        <v>142</v>
      </c>
      <c r="F43" s="457" t="s">
        <v>141</v>
      </c>
      <c r="G43" s="469" t="s">
        <v>104</v>
      </c>
      <c r="H43" s="470" t="s">
        <v>53</v>
      </c>
      <c r="I43" s="461"/>
      <c r="J43" s="461"/>
      <c r="K43" s="462"/>
    </row>
    <row r="44" spans="1:14" ht="15" customHeight="1" x14ac:dyDescent="0.2">
      <c r="A44" s="483"/>
      <c r="B44" s="464"/>
      <c r="C44" s="464"/>
      <c r="D44" s="465"/>
      <c r="E44" s="458"/>
      <c r="F44" s="458"/>
      <c r="G44" s="458"/>
      <c r="H44" s="483"/>
      <c r="I44" s="464"/>
      <c r="J44" s="464"/>
      <c r="K44" s="465"/>
    </row>
    <row r="45" spans="1:14" ht="15" customHeight="1" x14ac:dyDescent="0.2">
      <c r="A45" s="483"/>
      <c r="B45" s="464"/>
      <c r="C45" s="464"/>
      <c r="D45" s="465"/>
      <c r="E45" s="458"/>
      <c r="F45" s="458"/>
      <c r="G45" s="458"/>
      <c r="H45" s="483"/>
      <c r="I45" s="464"/>
      <c r="J45" s="464"/>
      <c r="K45" s="465"/>
    </row>
    <row r="46" spans="1:14" ht="15" customHeight="1" x14ac:dyDescent="0.2">
      <c r="A46" s="483"/>
      <c r="B46" s="464"/>
      <c r="C46" s="464"/>
      <c r="D46" s="465"/>
      <c r="E46" s="458"/>
      <c r="F46" s="458"/>
      <c r="G46" s="458"/>
      <c r="H46" s="483"/>
      <c r="I46" s="464"/>
      <c r="J46" s="464"/>
      <c r="K46" s="465"/>
    </row>
    <row r="47" spans="1:14" ht="15" customHeight="1" x14ac:dyDescent="0.2">
      <c r="A47" s="483"/>
      <c r="B47" s="464"/>
      <c r="C47" s="464"/>
      <c r="D47" s="465"/>
      <c r="E47" s="458"/>
      <c r="F47" s="458"/>
      <c r="G47" s="458"/>
      <c r="H47" s="483"/>
      <c r="I47" s="464"/>
      <c r="J47" s="464"/>
      <c r="K47" s="465"/>
    </row>
    <row r="48" spans="1:14" ht="14.25" customHeight="1" x14ac:dyDescent="0.2">
      <c r="A48" s="485"/>
      <c r="B48" s="467"/>
      <c r="C48" s="467"/>
      <c r="D48" s="468"/>
      <c r="E48" s="459"/>
      <c r="F48" s="459"/>
      <c r="G48" s="459"/>
      <c r="H48" s="485"/>
      <c r="I48" s="467"/>
      <c r="J48" s="467"/>
      <c r="K48" s="468"/>
    </row>
    <row r="49" spans="1:14" ht="15" customHeight="1" x14ac:dyDescent="0.2">
      <c r="A49" s="444"/>
      <c r="B49" s="442"/>
      <c r="C49" s="442"/>
      <c r="D49" s="443"/>
      <c r="E49" s="27"/>
      <c r="F49" s="27"/>
      <c r="G49" s="29"/>
      <c r="H49" s="444"/>
      <c r="I49" s="442"/>
      <c r="J49" s="442"/>
      <c r="K49" s="443"/>
      <c r="L49" s="1">
        <f t="shared" ref="L49:L73" si="3">COUNTBLANK(E49:K49)</f>
        <v>7</v>
      </c>
      <c r="M49" s="1" t="str">
        <f>IF(AND(A49&lt;&gt;"",L49&gt;3),"No","Yes")</f>
        <v>Yes</v>
      </c>
      <c r="N49" s="1" t="str">
        <f>CONCATENATE(E49,F49)</f>
        <v/>
      </c>
    </row>
    <row r="50" spans="1:14" ht="15" customHeight="1" x14ac:dyDescent="0.2">
      <c r="A50" s="444"/>
      <c r="B50" s="442"/>
      <c r="C50" s="442"/>
      <c r="D50" s="443"/>
      <c r="E50" s="27"/>
      <c r="F50" s="27"/>
      <c r="G50" s="29"/>
      <c r="H50" s="444"/>
      <c r="I50" s="442"/>
      <c r="J50" s="442"/>
      <c r="K50" s="443"/>
      <c r="L50" s="1">
        <f t="shared" si="3"/>
        <v>7</v>
      </c>
      <c r="M50" s="1" t="str">
        <f t="shared" ref="M50:M73" si="4">IF(AND(A50&lt;&gt;"",L50&gt;3),"No","Yes")</f>
        <v>Yes</v>
      </c>
      <c r="N50" s="1" t="str">
        <f t="shared" ref="N50:N73" si="5">CONCATENATE(E50,F50)</f>
        <v/>
      </c>
    </row>
    <row r="51" spans="1:14" ht="15" customHeight="1" x14ac:dyDescent="0.2">
      <c r="A51" s="444"/>
      <c r="B51" s="442"/>
      <c r="C51" s="442"/>
      <c r="D51" s="443"/>
      <c r="E51" s="27"/>
      <c r="F51" s="27"/>
      <c r="G51" s="29"/>
      <c r="H51" s="444"/>
      <c r="I51" s="442"/>
      <c r="J51" s="442"/>
      <c r="K51" s="443"/>
      <c r="L51" s="1">
        <f t="shared" si="3"/>
        <v>7</v>
      </c>
      <c r="M51" s="1" t="str">
        <f t="shared" si="4"/>
        <v>Yes</v>
      </c>
      <c r="N51" s="1" t="str">
        <f t="shared" si="5"/>
        <v/>
      </c>
    </row>
    <row r="52" spans="1:14" ht="15" customHeight="1" x14ac:dyDescent="0.2">
      <c r="A52" s="444"/>
      <c r="B52" s="442"/>
      <c r="C52" s="442"/>
      <c r="D52" s="443"/>
      <c r="E52" s="27"/>
      <c r="F52" s="27"/>
      <c r="G52" s="29"/>
      <c r="H52" s="444"/>
      <c r="I52" s="442"/>
      <c r="J52" s="442"/>
      <c r="K52" s="443"/>
      <c r="L52" s="1">
        <f t="shared" si="3"/>
        <v>7</v>
      </c>
      <c r="M52" s="1" t="str">
        <f t="shared" si="4"/>
        <v>Yes</v>
      </c>
      <c r="N52" s="1" t="str">
        <f t="shared" si="5"/>
        <v/>
      </c>
    </row>
    <row r="53" spans="1:14" ht="15" customHeight="1" x14ac:dyDescent="0.2">
      <c r="A53" s="444"/>
      <c r="B53" s="442"/>
      <c r="C53" s="442"/>
      <c r="D53" s="443"/>
      <c r="E53" s="27"/>
      <c r="F53" s="27"/>
      <c r="G53" s="29"/>
      <c r="H53" s="444"/>
      <c r="I53" s="442"/>
      <c r="J53" s="442"/>
      <c r="K53" s="443"/>
      <c r="L53" s="1">
        <f t="shared" si="3"/>
        <v>7</v>
      </c>
      <c r="M53" s="1" t="str">
        <f t="shared" si="4"/>
        <v>Yes</v>
      </c>
      <c r="N53" s="1" t="str">
        <f t="shared" si="5"/>
        <v/>
      </c>
    </row>
    <row r="54" spans="1:14" ht="15" customHeight="1" x14ac:dyDescent="0.2">
      <c r="A54" s="444"/>
      <c r="B54" s="442"/>
      <c r="C54" s="442"/>
      <c r="D54" s="443"/>
      <c r="E54" s="27"/>
      <c r="F54" s="27"/>
      <c r="G54" s="29"/>
      <c r="H54" s="444"/>
      <c r="I54" s="442"/>
      <c r="J54" s="442"/>
      <c r="K54" s="443"/>
      <c r="L54" s="1">
        <f t="shared" si="3"/>
        <v>7</v>
      </c>
      <c r="M54" s="1" t="str">
        <f t="shared" si="4"/>
        <v>Yes</v>
      </c>
      <c r="N54" s="1" t="str">
        <f t="shared" si="5"/>
        <v/>
      </c>
    </row>
    <row r="55" spans="1:14" ht="15" customHeight="1" x14ac:dyDescent="0.2">
      <c r="A55" s="444"/>
      <c r="B55" s="442"/>
      <c r="C55" s="442"/>
      <c r="D55" s="443"/>
      <c r="E55" s="27"/>
      <c r="F55" s="27"/>
      <c r="G55" s="29"/>
      <c r="H55" s="444"/>
      <c r="I55" s="442"/>
      <c r="J55" s="442"/>
      <c r="K55" s="443"/>
      <c r="L55" s="1">
        <f t="shared" si="3"/>
        <v>7</v>
      </c>
      <c r="M55" s="1" t="str">
        <f t="shared" si="4"/>
        <v>Yes</v>
      </c>
      <c r="N55" s="1" t="str">
        <f t="shared" si="5"/>
        <v/>
      </c>
    </row>
    <row r="56" spans="1:14" ht="15" customHeight="1" x14ac:dyDescent="0.2">
      <c r="A56" s="444"/>
      <c r="B56" s="442"/>
      <c r="C56" s="442"/>
      <c r="D56" s="443"/>
      <c r="E56" s="27"/>
      <c r="F56" s="27"/>
      <c r="G56" s="29"/>
      <c r="H56" s="444"/>
      <c r="I56" s="442"/>
      <c r="J56" s="442"/>
      <c r="K56" s="443"/>
      <c r="L56" s="1">
        <f t="shared" si="3"/>
        <v>7</v>
      </c>
      <c r="M56" s="1" t="str">
        <f t="shared" si="4"/>
        <v>Yes</v>
      </c>
      <c r="N56" s="1" t="str">
        <f t="shared" si="5"/>
        <v/>
      </c>
    </row>
    <row r="57" spans="1:14" ht="15" customHeight="1" x14ac:dyDescent="0.2">
      <c r="A57" s="444"/>
      <c r="B57" s="442"/>
      <c r="C57" s="442"/>
      <c r="D57" s="443"/>
      <c r="E57" s="27"/>
      <c r="F57" s="27"/>
      <c r="G57" s="29"/>
      <c r="H57" s="444"/>
      <c r="I57" s="442"/>
      <c r="J57" s="442"/>
      <c r="K57" s="443"/>
      <c r="L57" s="1">
        <f t="shared" si="3"/>
        <v>7</v>
      </c>
      <c r="M57" s="1" t="str">
        <f t="shared" si="4"/>
        <v>Yes</v>
      </c>
      <c r="N57" s="1" t="str">
        <f t="shared" si="5"/>
        <v/>
      </c>
    </row>
    <row r="58" spans="1:14" ht="15" customHeight="1" x14ac:dyDescent="0.2">
      <c r="A58" s="444"/>
      <c r="B58" s="442"/>
      <c r="C58" s="442"/>
      <c r="D58" s="443"/>
      <c r="E58" s="27"/>
      <c r="F58" s="27"/>
      <c r="G58" s="29"/>
      <c r="H58" s="444"/>
      <c r="I58" s="442"/>
      <c r="J58" s="442"/>
      <c r="K58" s="443"/>
      <c r="L58" s="1">
        <f t="shared" si="3"/>
        <v>7</v>
      </c>
      <c r="M58" s="1" t="str">
        <f t="shared" si="4"/>
        <v>Yes</v>
      </c>
      <c r="N58" s="1" t="str">
        <f t="shared" si="5"/>
        <v/>
      </c>
    </row>
    <row r="59" spans="1:14" ht="15" customHeight="1" x14ac:dyDescent="0.2">
      <c r="A59" s="444"/>
      <c r="B59" s="442"/>
      <c r="C59" s="442"/>
      <c r="D59" s="443"/>
      <c r="E59" s="27"/>
      <c r="F59" s="27"/>
      <c r="G59" s="29"/>
      <c r="H59" s="444"/>
      <c r="I59" s="442"/>
      <c r="J59" s="442"/>
      <c r="K59" s="443"/>
      <c r="L59" s="1">
        <f t="shared" si="3"/>
        <v>7</v>
      </c>
      <c r="M59" s="1" t="str">
        <f t="shared" si="4"/>
        <v>Yes</v>
      </c>
      <c r="N59" s="1" t="str">
        <f t="shared" si="5"/>
        <v/>
      </c>
    </row>
    <row r="60" spans="1:14" ht="15" customHeight="1" x14ac:dyDescent="0.2">
      <c r="A60" s="444"/>
      <c r="B60" s="442"/>
      <c r="C60" s="442"/>
      <c r="D60" s="443"/>
      <c r="E60" s="27"/>
      <c r="F60" s="27"/>
      <c r="G60" s="29"/>
      <c r="H60" s="444"/>
      <c r="I60" s="442"/>
      <c r="J60" s="442"/>
      <c r="K60" s="443"/>
      <c r="L60" s="1">
        <f t="shared" si="3"/>
        <v>7</v>
      </c>
      <c r="M60" s="1" t="str">
        <f t="shared" si="4"/>
        <v>Yes</v>
      </c>
      <c r="N60" s="1" t="str">
        <f t="shared" si="5"/>
        <v/>
      </c>
    </row>
    <row r="61" spans="1:14" ht="15" customHeight="1" x14ac:dyDescent="0.2">
      <c r="A61" s="444"/>
      <c r="B61" s="442"/>
      <c r="C61" s="442"/>
      <c r="D61" s="443"/>
      <c r="E61" s="27"/>
      <c r="F61" s="27"/>
      <c r="G61" s="29"/>
      <c r="H61" s="444"/>
      <c r="I61" s="442"/>
      <c r="J61" s="442"/>
      <c r="K61" s="443"/>
      <c r="L61" s="1">
        <f t="shared" si="3"/>
        <v>7</v>
      </c>
      <c r="M61" s="1" t="str">
        <f t="shared" si="4"/>
        <v>Yes</v>
      </c>
      <c r="N61" s="1" t="str">
        <f t="shared" si="5"/>
        <v/>
      </c>
    </row>
    <row r="62" spans="1:14" ht="15" customHeight="1" x14ac:dyDescent="0.2">
      <c r="A62" s="444"/>
      <c r="B62" s="442"/>
      <c r="C62" s="442"/>
      <c r="D62" s="443"/>
      <c r="E62" s="27"/>
      <c r="F62" s="27"/>
      <c r="G62" s="29"/>
      <c r="H62" s="444"/>
      <c r="I62" s="442"/>
      <c r="J62" s="442"/>
      <c r="K62" s="443"/>
      <c r="L62" s="1">
        <f t="shared" si="3"/>
        <v>7</v>
      </c>
      <c r="M62" s="1" t="str">
        <f t="shared" si="4"/>
        <v>Yes</v>
      </c>
      <c r="N62" s="1" t="str">
        <f t="shared" si="5"/>
        <v/>
      </c>
    </row>
    <row r="63" spans="1:14" ht="15" customHeight="1" x14ac:dyDescent="0.2">
      <c r="A63" s="444"/>
      <c r="B63" s="442"/>
      <c r="C63" s="442"/>
      <c r="D63" s="443"/>
      <c r="E63" s="27"/>
      <c r="F63" s="27"/>
      <c r="G63" s="29"/>
      <c r="H63" s="444"/>
      <c r="I63" s="442"/>
      <c r="J63" s="442"/>
      <c r="K63" s="443"/>
      <c r="L63" s="1">
        <f t="shared" si="3"/>
        <v>7</v>
      </c>
      <c r="M63" s="1" t="str">
        <f t="shared" si="4"/>
        <v>Yes</v>
      </c>
      <c r="N63" s="1" t="str">
        <f t="shared" si="5"/>
        <v/>
      </c>
    </row>
    <row r="64" spans="1:14" ht="15" customHeight="1" x14ac:dyDescent="0.2">
      <c r="A64" s="444"/>
      <c r="B64" s="442"/>
      <c r="C64" s="442"/>
      <c r="D64" s="443"/>
      <c r="E64" s="27"/>
      <c r="F64" s="27"/>
      <c r="G64" s="29"/>
      <c r="H64" s="444"/>
      <c r="I64" s="442"/>
      <c r="J64" s="442"/>
      <c r="K64" s="443"/>
      <c r="L64" s="1">
        <f t="shared" si="3"/>
        <v>7</v>
      </c>
      <c r="M64" s="1" t="str">
        <f t="shared" si="4"/>
        <v>Yes</v>
      </c>
      <c r="N64" s="1" t="str">
        <f t="shared" si="5"/>
        <v/>
      </c>
    </row>
    <row r="65" spans="1:14" ht="15" customHeight="1" x14ac:dyDescent="0.2">
      <c r="A65" s="444"/>
      <c r="B65" s="442"/>
      <c r="C65" s="442"/>
      <c r="D65" s="443"/>
      <c r="E65" s="27"/>
      <c r="F65" s="27"/>
      <c r="G65" s="29"/>
      <c r="H65" s="444"/>
      <c r="I65" s="442"/>
      <c r="J65" s="442"/>
      <c r="K65" s="443"/>
      <c r="L65" s="1">
        <f t="shared" si="3"/>
        <v>7</v>
      </c>
      <c r="M65" s="1" t="str">
        <f t="shared" si="4"/>
        <v>Yes</v>
      </c>
      <c r="N65" s="1" t="str">
        <f t="shared" si="5"/>
        <v/>
      </c>
    </row>
    <row r="66" spans="1:14" ht="15" customHeight="1" x14ac:dyDescent="0.2">
      <c r="A66" s="444"/>
      <c r="B66" s="442"/>
      <c r="C66" s="442"/>
      <c r="D66" s="443"/>
      <c r="E66" s="27"/>
      <c r="F66" s="27"/>
      <c r="G66" s="29"/>
      <c r="H66" s="444"/>
      <c r="I66" s="442"/>
      <c r="J66" s="442"/>
      <c r="K66" s="443"/>
      <c r="L66" s="1">
        <f t="shared" si="3"/>
        <v>7</v>
      </c>
      <c r="M66" s="1" t="str">
        <f t="shared" si="4"/>
        <v>Yes</v>
      </c>
      <c r="N66" s="1" t="str">
        <f t="shared" si="5"/>
        <v/>
      </c>
    </row>
    <row r="67" spans="1:14" ht="15" customHeight="1" x14ac:dyDescent="0.2">
      <c r="A67" s="444"/>
      <c r="B67" s="442"/>
      <c r="C67" s="442"/>
      <c r="D67" s="443"/>
      <c r="E67" s="27"/>
      <c r="F67" s="27"/>
      <c r="G67" s="29"/>
      <c r="H67" s="444"/>
      <c r="I67" s="442"/>
      <c r="J67" s="442"/>
      <c r="K67" s="443"/>
      <c r="L67" s="1">
        <f t="shared" si="3"/>
        <v>7</v>
      </c>
      <c r="M67" s="1" t="str">
        <f t="shared" si="4"/>
        <v>Yes</v>
      </c>
      <c r="N67" s="1" t="str">
        <f t="shared" si="5"/>
        <v/>
      </c>
    </row>
    <row r="68" spans="1:14" ht="15" customHeight="1" x14ac:dyDescent="0.2">
      <c r="A68" s="444"/>
      <c r="B68" s="442"/>
      <c r="C68" s="442"/>
      <c r="D68" s="443"/>
      <c r="E68" s="27"/>
      <c r="F68" s="27"/>
      <c r="G68" s="29"/>
      <c r="H68" s="444"/>
      <c r="I68" s="442"/>
      <c r="J68" s="442"/>
      <c r="K68" s="443"/>
      <c r="L68" s="1">
        <f t="shared" si="3"/>
        <v>7</v>
      </c>
      <c r="M68" s="1" t="str">
        <f t="shared" si="4"/>
        <v>Yes</v>
      </c>
      <c r="N68" s="1" t="str">
        <f t="shared" si="5"/>
        <v/>
      </c>
    </row>
    <row r="69" spans="1:14" ht="15" customHeight="1" x14ac:dyDescent="0.2">
      <c r="A69" s="444"/>
      <c r="B69" s="442"/>
      <c r="C69" s="442"/>
      <c r="D69" s="443"/>
      <c r="E69" s="27"/>
      <c r="F69" s="27"/>
      <c r="G69" s="29"/>
      <c r="H69" s="444"/>
      <c r="I69" s="442"/>
      <c r="J69" s="442"/>
      <c r="K69" s="443"/>
      <c r="L69" s="1">
        <f t="shared" si="3"/>
        <v>7</v>
      </c>
      <c r="M69" s="1" t="str">
        <f t="shared" si="4"/>
        <v>Yes</v>
      </c>
      <c r="N69" s="1" t="str">
        <f t="shared" si="5"/>
        <v/>
      </c>
    </row>
    <row r="70" spans="1:14" ht="15" customHeight="1" x14ac:dyDescent="0.2">
      <c r="A70" s="444"/>
      <c r="B70" s="442"/>
      <c r="C70" s="442"/>
      <c r="D70" s="443"/>
      <c r="E70" s="27"/>
      <c r="F70" s="27"/>
      <c r="G70" s="29"/>
      <c r="H70" s="444"/>
      <c r="I70" s="442"/>
      <c r="J70" s="442"/>
      <c r="K70" s="443"/>
      <c r="L70" s="1">
        <f t="shared" si="3"/>
        <v>7</v>
      </c>
      <c r="M70" s="1" t="str">
        <f t="shared" si="4"/>
        <v>Yes</v>
      </c>
      <c r="N70" s="1" t="str">
        <f t="shared" si="5"/>
        <v/>
      </c>
    </row>
    <row r="71" spans="1:14" ht="15" customHeight="1" x14ac:dyDescent="0.2">
      <c r="A71" s="444"/>
      <c r="B71" s="442"/>
      <c r="C71" s="442"/>
      <c r="D71" s="443"/>
      <c r="E71" s="27"/>
      <c r="F71" s="27"/>
      <c r="G71" s="29"/>
      <c r="H71" s="444"/>
      <c r="I71" s="442"/>
      <c r="J71" s="442"/>
      <c r="K71" s="443"/>
      <c r="L71" s="1">
        <f t="shared" si="3"/>
        <v>7</v>
      </c>
      <c r="M71" s="1" t="str">
        <f t="shared" si="4"/>
        <v>Yes</v>
      </c>
      <c r="N71" s="1" t="str">
        <f t="shared" si="5"/>
        <v/>
      </c>
    </row>
    <row r="72" spans="1:14" ht="15" customHeight="1" x14ac:dyDescent="0.2">
      <c r="A72" s="444"/>
      <c r="B72" s="442"/>
      <c r="C72" s="442"/>
      <c r="D72" s="443"/>
      <c r="E72" s="27"/>
      <c r="F72" s="27"/>
      <c r="G72" s="29"/>
      <c r="H72" s="444"/>
      <c r="I72" s="442"/>
      <c r="J72" s="442"/>
      <c r="K72" s="443"/>
      <c r="L72" s="1">
        <f t="shared" si="3"/>
        <v>7</v>
      </c>
      <c r="M72" s="1" t="str">
        <f t="shared" si="4"/>
        <v>Yes</v>
      </c>
      <c r="N72" s="1" t="str">
        <f t="shared" si="5"/>
        <v/>
      </c>
    </row>
    <row r="73" spans="1:14" ht="15" customHeight="1" x14ac:dyDescent="0.2">
      <c r="A73" s="444"/>
      <c r="B73" s="442"/>
      <c r="C73" s="442"/>
      <c r="D73" s="443"/>
      <c r="E73" s="27"/>
      <c r="F73" s="27"/>
      <c r="G73" s="29"/>
      <c r="H73" s="444"/>
      <c r="I73" s="442"/>
      <c r="J73" s="442"/>
      <c r="K73" s="443"/>
      <c r="L73" s="1">
        <f t="shared" si="3"/>
        <v>7</v>
      </c>
      <c r="M73" s="1" t="str">
        <f t="shared" si="4"/>
        <v>Yes</v>
      </c>
      <c r="N73" s="1" t="str">
        <f t="shared" si="5"/>
        <v/>
      </c>
    </row>
    <row r="74" spans="1:14" ht="15" customHeight="1" x14ac:dyDescent="0.2">
      <c r="A74" s="550" t="s">
        <v>91</v>
      </c>
      <c r="B74" s="480"/>
      <c r="C74" s="480"/>
      <c r="D74" s="480"/>
      <c r="E74" s="480"/>
      <c r="F74" s="481"/>
      <c r="G74" s="446">
        <f>SUM(G49:G73)</f>
        <v>0</v>
      </c>
      <c r="H74" s="447"/>
      <c r="I74" s="447"/>
      <c r="J74" s="447"/>
      <c r="K74" s="551"/>
      <c r="M74" s="1">
        <f>COUNTIF(M49:M73,"Yes")</f>
        <v>25</v>
      </c>
    </row>
    <row r="75" spans="1:14" ht="15" customHeight="1" x14ac:dyDescent="0.2">
      <c r="A75" s="552"/>
      <c r="B75" s="452"/>
      <c r="C75" s="452"/>
      <c r="D75" s="452"/>
      <c r="E75" s="452"/>
      <c r="F75" s="452"/>
      <c r="G75" s="452"/>
      <c r="H75" s="452"/>
      <c r="I75" s="452"/>
      <c r="J75" s="452"/>
      <c r="K75" s="553"/>
    </row>
    <row r="76" spans="1:14" ht="18" customHeight="1" x14ac:dyDescent="0.2">
      <c r="A76" s="554" t="s">
        <v>45</v>
      </c>
      <c r="B76" s="455"/>
      <c r="C76" s="455"/>
      <c r="D76" s="455"/>
      <c r="E76" s="455"/>
      <c r="F76" s="455"/>
      <c r="G76" s="455"/>
      <c r="H76" s="455"/>
      <c r="I76" s="455"/>
      <c r="J76" s="455"/>
      <c r="K76" s="555"/>
    </row>
    <row r="77" spans="1:14" ht="18" customHeight="1" x14ac:dyDescent="0.2">
      <c r="A77" s="554" t="s">
        <v>507</v>
      </c>
      <c r="B77" s="455"/>
      <c r="C77" s="455"/>
      <c r="D77" s="455"/>
      <c r="E77" s="455"/>
      <c r="F77" s="455"/>
      <c r="G77" s="455"/>
      <c r="H77" s="455"/>
      <c r="I77" s="455"/>
      <c r="J77" s="455"/>
      <c r="K77" s="555"/>
    </row>
    <row r="78" spans="1:14" ht="15" customHeight="1" x14ac:dyDescent="0.2">
      <c r="A78" s="470" t="s">
        <v>49</v>
      </c>
      <c r="B78" s="461"/>
      <c r="C78" s="461"/>
      <c r="D78" s="462"/>
      <c r="E78" s="457" t="s">
        <v>142</v>
      </c>
      <c r="F78" s="457" t="s">
        <v>141</v>
      </c>
      <c r="G78" s="469" t="s">
        <v>104</v>
      </c>
      <c r="H78" s="470" t="s">
        <v>53</v>
      </c>
      <c r="I78" s="471"/>
      <c r="J78" s="471"/>
      <c r="K78" s="556"/>
    </row>
    <row r="79" spans="1:14" ht="15" customHeight="1" x14ac:dyDescent="0.2">
      <c r="A79" s="483"/>
      <c r="B79" s="464"/>
      <c r="C79" s="464"/>
      <c r="D79" s="465"/>
      <c r="E79" s="458"/>
      <c r="F79" s="458"/>
      <c r="G79" s="458"/>
      <c r="H79" s="473"/>
      <c r="I79" s="557"/>
      <c r="J79" s="557"/>
      <c r="K79" s="558"/>
    </row>
    <row r="80" spans="1:14" ht="15" customHeight="1" x14ac:dyDescent="0.2">
      <c r="A80" s="483"/>
      <c r="B80" s="464"/>
      <c r="C80" s="464"/>
      <c r="D80" s="465"/>
      <c r="E80" s="458"/>
      <c r="F80" s="458"/>
      <c r="G80" s="458"/>
      <c r="H80" s="473"/>
      <c r="I80" s="557"/>
      <c r="J80" s="557"/>
      <c r="K80" s="558"/>
    </row>
    <row r="81" spans="1:14" ht="15" customHeight="1" x14ac:dyDescent="0.2">
      <c r="A81" s="483"/>
      <c r="B81" s="464"/>
      <c r="C81" s="464"/>
      <c r="D81" s="465"/>
      <c r="E81" s="458"/>
      <c r="F81" s="458"/>
      <c r="G81" s="458"/>
      <c r="H81" s="473"/>
      <c r="I81" s="557"/>
      <c r="J81" s="557"/>
      <c r="K81" s="558"/>
    </row>
    <row r="82" spans="1:14" ht="15" customHeight="1" x14ac:dyDescent="0.2">
      <c r="A82" s="483"/>
      <c r="B82" s="464"/>
      <c r="C82" s="464"/>
      <c r="D82" s="465"/>
      <c r="E82" s="458"/>
      <c r="F82" s="458"/>
      <c r="G82" s="458"/>
      <c r="H82" s="473"/>
      <c r="I82" s="557"/>
      <c r="J82" s="557"/>
      <c r="K82" s="558"/>
    </row>
    <row r="83" spans="1:14" ht="14.25" customHeight="1" x14ac:dyDescent="0.2">
      <c r="A83" s="485"/>
      <c r="B83" s="467"/>
      <c r="C83" s="467"/>
      <c r="D83" s="468"/>
      <c r="E83" s="459"/>
      <c r="F83" s="459"/>
      <c r="G83" s="459"/>
      <c r="H83" s="476"/>
      <c r="I83" s="477"/>
      <c r="J83" s="477"/>
      <c r="K83" s="559"/>
    </row>
    <row r="84" spans="1:14" ht="15" customHeight="1" x14ac:dyDescent="0.2">
      <c r="A84" s="444"/>
      <c r="B84" s="442"/>
      <c r="C84" s="442"/>
      <c r="D84" s="443"/>
      <c r="E84" s="27"/>
      <c r="F84" s="27"/>
      <c r="G84" s="29"/>
      <c r="H84" s="444"/>
      <c r="I84" s="449"/>
      <c r="J84" s="449"/>
      <c r="K84" s="560"/>
      <c r="L84" s="1">
        <f t="shared" ref="L84:L108" si="6">COUNTBLANK(E84:K84)</f>
        <v>7</v>
      </c>
      <c r="M84" s="1" t="str">
        <f>IF(AND(A84&lt;&gt;"",L84&gt;3),"No","Yes")</f>
        <v>Yes</v>
      </c>
      <c r="N84" s="1" t="str">
        <f t="shared" ref="N84:N108" si="7">CONCATENATE(E84,F84)</f>
        <v/>
      </c>
    </row>
    <row r="85" spans="1:14" ht="15" customHeight="1" x14ac:dyDescent="0.2">
      <c r="A85" s="444"/>
      <c r="B85" s="442"/>
      <c r="C85" s="442"/>
      <c r="D85" s="443"/>
      <c r="E85" s="27"/>
      <c r="F85" s="27"/>
      <c r="G85" s="29"/>
      <c r="H85" s="444"/>
      <c r="I85" s="442"/>
      <c r="J85" s="442"/>
      <c r="K85" s="443"/>
      <c r="L85" s="1">
        <f t="shared" si="6"/>
        <v>7</v>
      </c>
      <c r="M85" s="1" t="str">
        <f t="shared" ref="M85:M108" si="8">IF(AND(A85&lt;&gt;"",L85&gt;3),"No","Yes")</f>
        <v>Yes</v>
      </c>
      <c r="N85" s="1" t="str">
        <f t="shared" si="7"/>
        <v/>
      </c>
    </row>
    <row r="86" spans="1:14" ht="15" customHeight="1" x14ac:dyDescent="0.2">
      <c r="A86" s="444"/>
      <c r="B86" s="442"/>
      <c r="C86" s="442"/>
      <c r="D86" s="443"/>
      <c r="E86" s="27"/>
      <c r="F86" s="27"/>
      <c r="G86" s="29"/>
      <c r="H86" s="444"/>
      <c r="I86" s="442"/>
      <c r="J86" s="442"/>
      <c r="K86" s="443"/>
      <c r="L86" s="1">
        <f t="shared" si="6"/>
        <v>7</v>
      </c>
      <c r="M86" s="1" t="str">
        <f t="shared" si="8"/>
        <v>Yes</v>
      </c>
      <c r="N86" s="1" t="str">
        <f t="shared" si="7"/>
        <v/>
      </c>
    </row>
    <row r="87" spans="1:14" ht="15" customHeight="1" x14ac:dyDescent="0.2">
      <c r="A87" s="444"/>
      <c r="B87" s="442"/>
      <c r="C87" s="442"/>
      <c r="D87" s="443"/>
      <c r="E87" s="27"/>
      <c r="F87" s="27"/>
      <c r="G87" s="29"/>
      <c r="H87" s="444"/>
      <c r="I87" s="442"/>
      <c r="J87" s="442"/>
      <c r="K87" s="443"/>
      <c r="L87" s="1">
        <f t="shared" si="6"/>
        <v>7</v>
      </c>
      <c r="M87" s="1" t="str">
        <f t="shared" si="8"/>
        <v>Yes</v>
      </c>
      <c r="N87" s="1" t="str">
        <f t="shared" si="7"/>
        <v/>
      </c>
    </row>
    <row r="88" spans="1:14" ht="15" customHeight="1" x14ac:dyDescent="0.2">
      <c r="A88" s="444"/>
      <c r="B88" s="442"/>
      <c r="C88" s="442"/>
      <c r="D88" s="443"/>
      <c r="E88" s="27"/>
      <c r="F88" s="27"/>
      <c r="G88" s="29"/>
      <c r="H88" s="444"/>
      <c r="I88" s="442"/>
      <c r="J88" s="442"/>
      <c r="K88" s="443"/>
      <c r="L88" s="1">
        <f t="shared" si="6"/>
        <v>7</v>
      </c>
      <c r="M88" s="1" t="str">
        <f t="shared" si="8"/>
        <v>Yes</v>
      </c>
      <c r="N88" s="1" t="str">
        <f t="shared" si="7"/>
        <v/>
      </c>
    </row>
    <row r="89" spans="1:14" ht="15" customHeight="1" x14ac:dyDescent="0.2">
      <c r="A89" s="444"/>
      <c r="B89" s="442"/>
      <c r="C89" s="442"/>
      <c r="D89" s="443"/>
      <c r="E89" s="27"/>
      <c r="F89" s="27"/>
      <c r="G89" s="29"/>
      <c r="H89" s="444"/>
      <c r="I89" s="442"/>
      <c r="J89" s="442"/>
      <c r="K89" s="443"/>
      <c r="L89" s="1">
        <f t="shared" si="6"/>
        <v>7</v>
      </c>
      <c r="M89" s="1" t="str">
        <f t="shared" si="8"/>
        <v>Yes</v>
      </c>
      <c r="N89" s="1" t="str">
        <f t="shared" si="7"/>
        <v/>
      </c>
    </row>
    <row r="90" spans="1:14" ht="15" customHeight="1" x14ac:dyDescent="0.2">
      <c r="A90" s="444"/>
      <c r="B90" s="442"/>
      <c r="C90" s="442"/>
      <c r="D90" s="443"/>
      <c r="E90" s="27"/>
      <c r="F90" s="27"/>
      <c r="G90" s="29"/>
      <c r="H90" s="444"/>
      <c r="I90" s="442"/>
      <c r="J90" s="442"/>
      <c r="K90" s="443"/>
      <c r="L90" s="1">
        <f t="shared" si="6"/>
        <v>7</v>
      </c>
      <c r="M90" s="1" t="str">
        <f t="shared" si="8"/>
        <v>Yes</v>
      </c>
      <c r="N90" s="1" t="str">
        <f t="shared" si="7"/>
        <v/>
      </c>
    </row>
    <row r="91" spans="1:14" ht="15" customHeight="1" x14ac:dyDescent="0.2">
      <c r="A91" s="444"/>
      <c r="B91" s="442"/>
      <c r="C91" s="442"/>
      <c r="D91" s="443"/>
      <c r="E91" s="27"/>
      <c r="F91" s="27"/>
      <c r="G91" s="29"/>
      <c r="H91" s="444"/>
      <c r="I91" s="442"/>
      <c r="J91" s="442"/>
      <c r="K91" s="443"/>
      <c r="L91" s="1">
        <f t="shared" si="6"/>
        <v>7</v>
      </c>
      <c r="M91" s="1" t="str">
        <f t="shared" si="8"/>
        <v>Yes</v>
      </c>
      <c r="N91" s="1" t="str">
        <f t="shared" si="7"/>
        <v/>
      </c>
    </row>
    <row r="92" spans="1:14" ht="15" customHeight="1" x14ac:dyDescent="0.2">
      <c r="A92" s="444"/>
      <c r="B92" s="442"/>
      <c r="C92" s="442"/>
      <c r="D92" s="443"/>
      <c r="E92" s="27"/>
      <c r="F92" s="27"/>
      <c r="G92" s="29"/>
      <c r="H92" s="444"/>
      <c r="I92" s="442"/>
      <c r="J92" s="442"/>
      <c r="K92" s="443"/>
      <c r="L92" s="1">
        <f t="shared" si="6"/>
        <v>7</v>
      </c>
      <c r="M92" s="1" t="str">
        <f t="shared" si="8"/>
        <v>Yes</v>
      </c>
      <c r="N92" s="1" t="str">
        <f t="shared" si="7"/>
        <v/>
      </c>
    </row>
    <row r="93" spans="1:14" ht="15" customHeight="1" x14ac:dyDescent="0.2">
      <c r="A93" s="444"/>
      <c r="B93" s="442"/>
      <c r="C93" s="442"/>
      <c r="D93" s="443"/>
      <c r="E93" s="27"/>
      <c r="F93" s="27"/>
      <c r="G93" s="29"/>
      <c r="H93" s="444"/>
      <c r="I93" s="442"/>
      <c r="J93" s="442"/>
      <c r="K93" s="443"/>
      <c r="L93" s="1">
        <f t="shared" si="6"/>
        <v>7</v>
      </c>
      <c r="M93" s="1" t="str">
        <f t="shared" si="8"/>
        <v>Yes</v>
      </c>
      <c r="N93" s="1" t="str">
        <f t="shared" si="7"/>
        <v/>
      </c>
    </row>
    <row r="94" spans="1:14" ht="15" customHeight="1" x14ac:dyDescent="0.2">
      <c r="A94" s="444"/>
      <c r="B94" s="442"/>
      <c r="C94" s="442"/>
      <c r="D94" s="443"/>
      <c r="E94" s="27"/>
      <c r="F94" s="27"/>
      <c r="G94" s="29"/>
      <c r="H94" s="444"/>
      <c r="I94" s="442"/>
      <c r="J94" s="442"/>
      <c r="K94" s="443"/>
      <c r="L94" s="1">
        <f t="shared" si="6"/>
        <v>7</v>
      </c>
      <c r="M94" s="1" t="str">
        <f t="shared" si="8"/>
        <v>Yes</v>
      </c>
      <c r="N94" s="1" t="str">
        <f t="shared" si="7"/>
        <v/>
      </c>
    </row>
    <row r="95" spans="1:14" ht="15" customHeight="1" x14ac:dyDescent="0.2">
      <c r="A95" s="444"/>
      <c r="B95" s="442"/>
      <c r="C95" s="442"/>
      <c r="D95" s="443"/>
      <c r="E95" s="27"/>
      <c r="F95" s="27"/>
      <c r="G95" s="29"/>
      <c r="H95" s="444"/>
      <c r="I95" s="442"/>
      <c r="J95" s="442"/>
      <c r="K95" s="443"/>
      <c r="L95" s="1">
        <f t="shared" si="6"/>
        <v>7</v>
      </c>
      <c r="M95" s="1" t="str">
        <f t="shared" si="8"/>
        <v>Yes</v>
      </c>
      <c r="N95" s="1" t="str">
        <f t="shared" si="7"/>
        <v/>
      </c>
    </row>
    <row r="96" spans="1:14" ht="15" customHeight="1" x14ac:dyDescent="0.2">
      <c r="A96" s="444"/>
      <c r="B96" s="442"/>
      <c r="C96" s="442"/>
      <c r="D96" s="443"/>
      <c r="E96" s="27"/>
      <c r="F96" s="27"/>
      <c r="G96" s="29"/>
      <c r="H96" s="444"/>
      <c r="I96" s="442"/>
      <c r="J96" s="442"/>
      <c r="K96" s="443"/>
      <c r="L96" s="1">
        <f t="shared" si="6"/>
        <v>7</v>
      </c>
      <c r="M96" s="1" t="str">
        <f t="shared" si="8"/>
        <v>Yes</v>
      </c>
      <c r="N96" s="1" t="str">
        <f t="shared" si="7"/>
        <v/>
      </c>
    </row>
    <row r="97" spans="1:14" ht="15" customHeight="1" x14ac:dyDescent="0.2">
      <c r="A97" s="444"/>
      <c r="B97" s="442"/>
      <c r="C97" s="442"/>
      <c r="D97" s="443"/>
      <c r="E97" s="27"/>
      <c r="F97" s="27"/>
      <c r="G97" s="29"/>
      <c r="H97" s="444"/>
      <c r="I97" s="442"/>
      <c r="J97" s="442"/>
      <c r="K97" s="443"/>
      <c r="L97" s="1">
        <f t="shared" si="6"/>
        <v>7</v>
      </c>
      <c r="M97" s="1" t="str">
        <f t="shared" si="8"/>
        <v>Yes</v>
      </c>
      <c r="N97" s="1" t="str">
        <f t="shared" si="7"/>
        <v/>
      </c>
    </row>
    <row r="98" spans="1:14" ht="15" customHeight="1" x14ac:dyDescent="0.2">
      <c r="A98" s="444"/>
      <c r="B98" s="442"/>
      <c r="C98" s="442"/>
      <c r="D98" s="443"/>
      <c r="E98" s="27"/>
      <c r="F98" s="27"/>
      <c r="G98" s="29"/>
      <c r="H98" s="444"/>
      <c r="I98" s="442"/>
      <c r="J98" s="442"/>
      <c r="K98" s="443"/>
      <c r="L98" s="1">
        <f t="shared" si="6"/>
        <v>7</v>
      </c>
      <c r="M98" s="1" t="str">
        <f t="shared" si="8"/>
        <v>Yes</v>
      </c>
      <c r="N98" s="1" t="str">
        <f t="shared" si="7"/>
        <v/>
      </c>
    </row>
    <row r="99" spans="1:14" ht="15" customHeight="1" x14ac:dyDescent="0.2">
      <c r="A99" s="444"/>
      <c r="B99" s="442"/>
      <c r="C99" s="442"/>
      <c r="D99" s="443"/>
      <c r="E99" s="27"/>
      <c r="F99" s="27"/>
      <c r="G99" s="29"/>
      <c r="H99" s="444"/>
      <c r="I99" s="442"/>
      <c r="J99" s="442"/>
      <c r="K99" s="443"/>
      <c r="L99" s="1">
        <f t="shared" si="6"/>
        <v>7</v>
      </c>
      <c r="M99" s="1" t="str">
        <f t="shared" si="8"/>
        <v>Yes</v>
      </c>
      <c r="N99" s="1" t="str">
        <f t="shared" si="7"/>
        <v/>
      </c>
    </row>
    <row r="100" spans="1:14" ht="15" customHeight="1" x14ac:dyDescent="0.2">
      <c r="A100" s="444"/>
      <c r="B100" s="442"/>
      <c r="C100" s="442"/>
      <c r="D100" s="443"/>
      <c r="E100" s="27"/>
      <c r="F100" s="27"/>
      <c r="G100" s="29"/>
      <c r="H100" s="444"/>
      <c r="I100" s="442"/>
      <c r="J100" s="442"/>
      <c r="K100" s="443"/>
      <c r="L100" s="1">
        <f t="shared" si="6"/>
        <v>7</v>
      </c>
      <c r="M100" s="1" t="str">
        <f t="shared" si="8"/>
        <v>Yes</v>
      </c>
      <c r="N100" s="1" t="str">
        <f t="shared" si="7"/>
        <v/>
      </c>
    </row>
    <row r="101" spans="1:14" ht="15" customHeight="1" x14ac:dyDescent="0.2">
      <c r="A101" s="444"/>
      <c r="B101" s="442"/>
      <c r="C101" s="442"/>
      <c r="D101" s="443"/>
      <c r="E101" s="27"/>
      <c r="F101" s="27"/>
      <c r="G101" s="29"/>
      <c r="H101" s="444"/>
      <c r="I101" s="442"/>
      <c r="J101" s="442"/>
      <c r="K101" s="443"/>
      <c r="L101" s="1">
        <f t="shared" si="6"/>
        <v>7</v>
      </c>
      <c r="M101" s="1" t="str">
        <f t="shared" si="8"/>
        <v>Yes</v>
      </c>
      <c r="N101" s="1" t="str">
        <f t="shared" si="7"/>
        <v/>
      </c>
    </row>
    <row r="102" spans="1:14" ht="15" customHeight="1" x14ac:dyDescent="0.2">
      <c r="A102" s="444"/>
      <c r="B102" s="442"/>
      <c r="C102" s="442"/>
      <c r="D102" s="443"/>
      <c r="E102" s="27"/>
      <c r="F102" s="27"/>
      <c r="G102" s="29"/>
      <c r="H102" s="444"/>
      <c r="I102" s="442"/>
      <c r="J102" s="442"/>
      <c r="K102" s="443"/>
      <c r="L102" s="1">
        <f t="shared" si="6"/>
        <v>7</v>
      </c>
      <c r="M102" s="1" t="str">
        <f t="shared" si="8"/>
        <v>Yes</v>
      </c>
      <c r="N102" s="1" t="str">
        <f t="shared" si="7"/>
        <v/>
      </c>
    </row>
    <row r="103" spans="1:14" ht="15" customHeight="1" x14ac:dyDescent="0.2">
      <c r="A103" s="444"/>
      <c r="B103" s="442"/>
      <c r="C103" s="442"/>
      <c r="D103" s="443"/>
      <c r="E103" s="27"/>
      <c r="F103" s="27"/>
      <c r="G103" s="29"/>
      <c r="H103" s="444"/>
      <c r="I103" s="442"/>
      <c r="J103" s="442"/>
      <c r="K103" s="443"/>
      <c r="L103" s="1">
        <f t="shared" si="6"/>
        <v>7</v>
      </c>
      <c r="M103" s="1" t="str">
        <f t="shared" si="8"/>
        <v>Yes</v>
      </c>
      <c r="N103" s="1" t="str">
        <f t="shared" si="7"/>
        <v/>
      </c>
    </row>
    <row r="104" spans="1:14" ht="15" customHeight="1" x14ac:dyDescent="0.2">
      <c r="A104" s="444"/>
      <c r="B104" s="442"/>
      <c r="C104" s="442"/>
      <c r="D104" s="443"/>
      <c r="E104" s="27"/>
      <c r="F104" s="27"/>
      <c r="G104" s="29"/>
      <c r="H104" s="444"/>
      <c r="I104" s="442"/>
      <c r="J104" s="442"/>
      <c r="K104" s="443"/>
      <c r="L104" s="1">
        <f t="shared" si="6"/>
        <v>7</v>
      </c>
      <c r="M104" s="1" t="str">
        <f t="shared" si="8"/>
        <v>Yes</v>
      </c>
      <c r="N104" s="1" t="str">
        <f t="shared" si="7"/>
        <v/>
      </c>
    </row>
    <row r="105" spans="1:14" ht="15" customHeight="1" x14ac:dyDescent="0.2">
      <c r="A105" s="444"/>
      <c r="B105" s="442"/>
      <c r="C105" s="442"/>
      <c r="D105" s="443"/>
      <c r="E105" s="27"/>
      <c r="F105" s="27"/>
      <c r="G105" s="29"/>
      <c r="H105" s="444"/>
      <c r="I105" s="442"/>
      <c r="J105" s="442"/>
      <c r="K105" s="443"/>
      <c r="L105" s="1">
        <f t="shared" si="6"/>
        <v>7</v>
      </c>
      <c r="M105" s="1" t="str">
        <f t="shared" si="8"/>
        <v>Yes</v>
      </c>
      <c r="N105" s="1" t="str">
        <f t="shared" si="7"/>
        <v/>
      </c>
    </row>
    <row r="106" spans="1:14" ht="15" customHeight="1" x14ac:dyDescent="0.2">
      <c r="A106" s="444"/>
      <c r="B106" s="442"/>
      <c r="C106" s="442"/>
      <c r="D106" s="443"/>
      <c r="E106" s="27"/>
      <c r="F106" s="27"/>
      <c r="G106" s="29"/>
      <c r="H106" s="444"/>
      <c r="I106" s="442"/>
      <c r="J106" s="442"/>
      <c r="K106" s="443"/>
      <c r="L106" s="1">
        <f t="shared" si="6"/>
        <v>7</v>
      </c>
      <c r="M106" s="1" t="str">
        <f t="shared" si="8"/>
        <v>Yes</v>
      </c>
      <c r="N106" s="1" t="str">
        <f t="shared" si="7"/>
        <v/>
      </c>
    </row>
    <row r="107" spans="1:14" ht="15" customHeight="1" x14ac:dyDescent="0.2">
      <c r="A107" s="444"/>
      <c r="B107" s="442"/>
      <c r="C107" s="442"/>
      <c r="D107" s="443"/>
      <c r="E107" s="27"/>
      <c r="F107" s="27"/>
      <c r="G107" s="29"/>
      <c r="H107" s="444"/>
      <c r="I107" s="442"/>
      <c r="J107" s="442"/>
      <c r="K107" s="443"/>
      <c r="L107" s="1">
        <f t="shared" si="6"/>
        <v>7</v>
      </c>
      <c r="M107" s="1" t="str">
        <f t="shared" si="8"/>
        <v>Yes</v>
      </c>
      <c r="N107" s="1" t="str">
        <f t="shared" si="7"/>
        <v/>
      </c>
    </row>
    <row r="108" spans="1:14" ht="15" customHeight="1" x14ac:dyDescent="0.2">
      <c r="A108" s="444"/>
      <c r="B108" s="442"/>
      <c r="C108" s="442"/>
      <c r="D108" s="443"/>
      <c r="E108" s="27"/>
      <c r="F108" s="27"/>
      <c r="G108" s="29"/>
      <c r="H108" s="444"/>
      <c r="I108" s="442"/>
      <c r="J108" s="442"/>
      <c r="K108" s="443"/>
      <c r="L108" s="1">
        <f t="shared" si="6"/>
        <v>7</v>
      </c>
      <c r="M108" s="1" t="str">
        <f t="shared" si="8"/>
        <v>Yes</v>
      </c>
      <c r="N108" s="1" t="str">
        <f t="shared" si="7"/>
        <v/>
      </c>
    </row>
    <row r="109" spans="1:14" ht="15" customHeight="1" x14ac:dyDescent="0.2">
      <c r="A109" s="550" t="s">
        <v>96</v>
      </c>
      <c r="B109" s="480"/>
      <c r="C109" s="480"/>
      <c r="D109" s="480"/>
      <c r="E109" s="480"/>
      <c r="F109" s="481"/>
      <c r="G109" s="446">
        <f>SUM(G84:G108)</f>
        <v>0</v>
      </c>
      <c r="H109" s="447"/>
      <c r="I109" s="447"/>
      <c r="J109" s="447"/>
      <c r="K109" s="551"/>
      <c r="M109" s="1">
        <f>COUNTIF(M84:M108,"Yes")</f>
        <v>25</v>
      </c>
    </row>
    <row r="110" spans="1:14" ht="15" customHeight="1" x14ac:dyDescent="0.2">
      <c r="A110" s="552"/>
      <c r="B110" s="452"/>
      <c r="C110" s="452"/>
      <c r="D110" s="452"/>
      <c r="E110" s="452"/>
      <c r="F110" s="452"/>
      <c r="G110" s="452"/>
      <c r="H110" s="452"/>
      <c r="I110" s="452"/>
      <c r="J110" s="452"/>
      <c r="K110" s="553"/>
    </row>
    <row r="111" spans="1:14" ht="18" customHeight="1" x14ac:dyDescent="0.2">
      <c r="A111" s="554" t="s">
        <v>97</v>
      </c>
      <c r="B111" s="455"/>
      <c r="C111" s="455"/>
      <c r="D111" s="455"/>
      <c r="E111" s="455"/>
      <c r="F111" s="455"/>
      <c r="G111" s="455"/>
      <c r="H111" s="455"/>
      <c r="I111" s="455"/>
      <c r="J111" s="455"/>
      <c r="K111" s="555"/>
    </row>
    <row r="112" spans="1:14" ht="18" customHeight="1" x14ac:dyDescent="0.2">
      <c r="A112" s="554" t="s">
        <v>507</v>
      </c>
      <c r="B112" s="455"/>
      <c r="C112" s="455"/>
      <c r="D112" s="455"/>
      <c r="E112" s="455"/>
      <c r="F112" s="455"/>
      <c r="G112" s="455"/>
      <c r="H112" s="455"/>
      <c r="I112" s="455"/>
      <c r="J112" s="455"/>
      <c r="K112" s="555"/>
    </row>
    <row r="113" spans="1:14" ht="15" customHeight="1" x14ac:dyDescent="0.2">
      <c r="A113" s="470" t="s">
        <v>49</v>
      </c>
      <c r="B113" s="461"/>
      <c r="C113" s="461"/>
      <c r="D113" s="462"/>
      <c r="E113" s="457" t="s">
        <v>142</v>
      </c>
      <c r="F113" s="457" t="s">
        <v>141</v>
      </c>
      <c r="G113" s="469" t="s">
        <v>104</v>
      </c>
      <c r="H113" s="470" t="s">
        <v>53</v>
      </c>
      <c r="I113" s="461"/>
      <c r="J113" s="461"/>
      <c r="K113" s="462"/>
    </row>
    <row r="114" spans="1:14" ht="15" customHeight="1" x14ac:dyDescent="0.2">
      <c r="A114" s="483"/>
      <c r="B114" s="464"/>
      <c r="C114" s="464"/>
      <c r="D114" s="465"/>
      <c r="E114" s="458"/>
      <c r="F114" s="458"/>
      <c r="G114" s="458"/>
      <c r="H114" s="483"/>
      <c r="I114" s="464"/>
      <c r="J114" s="464"/>
      <c r="K114" s="465"/>
    </row>
    <row r="115" spans="1:14" ht="15" customHeight="1" x14ac:dyDescent="0.2">
      <c r="A115" s="483"/>
      <c r="B115" s="464"/>
      <c r="C115" s="464"/>
      <c r="D115" s="465"/>
      <c r="E115" s="458"/>
      <c r="F115" s="458"/>
      <c r="G115" s="458"/>
      <c r="H115" s="483"/>
      <c r="I115" s="464"/>
      <c r="J115" s="464"/>
      <c r="K115" s="465"/>
    </row>
    <row r="116" spans="1:14" ht="15" customHeight="1" x14ac:dyDescent="0.2">
      <c r="A116" s="483"/>
      <c r="B116" s="464"/>
      <c r="C116" s="464"/>
      <c r="D116" s="465"/>
      <c r="E116" s="458"/>
      <c r="F116" s="458"/>
      <c r="G116" s="458"/>
      <c r="H116" s="483"/>
      <c r="I116" s="464"/>
      <c r="J116" s="464"/>
      <c r="K116" s="465"/>
    </row>
    <row r="117" spans="1:14" ht="15" customHeight="1" x14ac:dyDescent="0.2">
      <c r="A117" s="483"/>
      <c r="B117" s="464"/>
      <c r="C117" s="464"/>
      <c r="D117" s="465"/>
      <c r="E117" s="458"/>
      <c r="F117" s="458"/>
      <c r="G117" s="458"/>
      <c r="H117" s="483"/>
      <c r="I117" s="464"/>
      <c r="J117" s="464"/>
      <c r="K117" s="465"/>
    </row>
    <row r="118" spans="1:14" ht="14.25" customHeight="1" x14ac:dyDescent="0.2">
      <c r="A118" s="485"/>
      <c r="B118" s="467"/>
      <c r="C118" s="467"/>
      <c r="D118" s="468"/>
      <c r="E118" s="459"/>
      <c r="F118" s="459"/>
      <c r="G118" s="459"/>
      <c r="H118" s="485"/>
      <c r="I118" s="467"/>
      <c r="J118" s="467"/>
      <c r="K118" s="468"/>
    </row>
    <row r="119" spans="1:14" ht="15" customHeight="1" x14ac:dyDescent="0.2">
      <c r="A119" s="444"/>
      <c r="B119" s="442"/>
      <c r="C119" s="442"/>
      <c r="D119" s="443"/>
      <c r="E119" s="27"/>
      <c r="F119" s="27"/>
      <c r="G119" s="29"/>
      <c r="H119" s="444"/>
      <c r="I119" s="442"/>
      <c r="J119" s="442"/>
      <c r="K119" s="443"/>
      <c r="L119" s="1">
        <f t="shared" ref="L119:L143" si="9">COUNTBLANK(E119:K119)</f>
        <v>7</v>
      </c>
      <c r="M119" s="1" t="str">
        <f>IF(AND(A119&lt;&gt;"",L119&gt;3),"No","Yes")</f>
        <v>Yes</v>
      </c>
      <c r="N119" s="1" t="str">
        <f t="shared" ref="N119:N143" si="10">CONCATENATE(E119,F119)</f>
        <v/>
      </c>
    </row>
    <row r="120" spans="1:14" ht="15" customHeight="1" x14ac:dyDescent="0.2">
      <c r="A120" s="444"/>
      <c r="B120" s="442"/>
      <c r="C120" s="442"/>
      <c r="D120" s="443"/>
      <c r="E120" s="27"/>
      <c r="F120" s="27"/>
      <c r="G120" s="29"/>
      <c r="H120" s="444"/>
      <c r="I120" s="442"/>
      <c r="J120" s="442"/>
      <c r="K120" s="443"/>
      <c r="L120" s="1">
        <f t="shared" si="9"/>
        <v>7</v>
      </c>
      <c r="M120" s="1" t="str">
        <f t="shared" ref="M120:M143" si="11">IF(AND(A120&lt;&gt;"",L120&gt;3),"No","Yes")</f>
        <v>Yes</v>
      </c>
      <c r="N120" s="1" t="str">
        <f t="shared" si="10"/>
        <v/>
      </c>
    </row>
    <row r="121" spans="1:14" ht="15" customHeight="1" x14ac:dyDescent="0.2">
      <c r="A121" s="444"/>
      <c r="B121" s="442"/>
      <c r="C121" s="442"/>
      <c r="D121" s="443"/>
      <c r="E121" s="27"/>
      <c r="F121" s="27"/>
      <c r="G121" s="29"/>
      <c r="H121" s="444"/>
      <c r="I121" s="442"/>
      <c r="J121" s="442"/>
      <c r="K121" s="443"/>
      <c r="L121" s="1">
        <f t="shared" si="9"/>
        <v>7</v>
      </c>
      <c r="M121" s="1" t="str">
        <f t="shared" si="11"/>
        <v>Yes</v>
      </c>
      <c r="N121" s="1" t="str">
        <f t="shared" si="10"/>
        <v/>
      </c>
    </row>
    <row r="122" spans="1:14" ht="15" customHeight="1" x14ac:dyDescent="0.2">
      <c r="A122" s="444"/>
      <c r="B122" s="442"/>
      <c r="C122" s="442"/>
      <c r="D122" s="443"/>
      <c r="E122" s="27"/>
      <c r="F122" s="27"/>
      <c r="G122" s="29"/>
      <c r="H122" s="444"/>
      <c r="I122" s="442"/>
      <c r="J122" s="442"/>
      <c r="K122" s="443"/>
      <c r="L122" s="1">
        <f t="shared" si="9"/>
        <v>7</v>
      </c>
      <c r="M122" s="1" t="str">
        <f t="shared" si="11"/>
        <v>Yes</v>
      </c>
      <c r="N122" s="1" t="str">
        <f t="shared" si="10"/>
        <v/>
      </c>
    </row>
    <row r="123" spans="1:14" ht="15" customHeight="1" x14ac:dyDescent="0.2">
      <c r="A123" s="444"/>
      <c r="B123" s="442"/>
      <c r="C123" s="442"/>
      <c r="D123" s="443"/>
      <c r="E123" s="27"/>
      <c r="F123" s="27"/>
      <c r="G123" s="29"/>
      <c r="H123" s="444"/>
      <c r="I123" s="442"/>
      <c r="J123" s="442"/>
      <c r="K123" s="443"/>
      <c r="L123" s="1">
        <f t="shared" si="9"/>
        <v>7</v>
      </c>
      <c r="M123" s="1" t="str">
        <f t="shared" si="11"/>
        <v>Yes</v>
      </c>
      <c r="N123" s="1" t="str">
        <f t="shared" si="10"/>
        <v/>
      </c>
    </row>
    <row r="124" spans="1:14" ht="15" customHeight="1" x14ac:dyDescent="0.2">
      <c r="A124" s="444"/>
      <c r="B124" s="442"/>
      <c r="C124" s="442"/>
      <c r="D124" s="443"/>
      <c r="E124" s="27"/>
      <c r="F124" s="27"/>
      <c r="G124" s="29"/>
      <c r="H124" s="444"/>
      <c r="I124" s="442"/>
      <c r="J124" s="442"/>
      <c r="K124" s="443"/>
      <c r="L124" s="1">
        <f t="shared" si="9"/>
        <v>7</v>
      </c>
      <c r="M124" s="1" t="str">
        <f t="shared" si="11"/>
        <v>Yes</v>
      </c>
      <c r="N124" s="1" t="str">
        <f t="shared" si="10"/>
        <v/>
      </c>
    </row>
    <row r="125" spans="1:14" ht="15" customHeight="1" x14ac:dyDescent="0.2">
      <c r="A125" s="444"/>
      <c r="B125" s="442"/>
      <c r="C125" s="442"/>
      <c r="D125" s="443"/>
      <c r="E125" s="27"/>
      <c r="F125" s="27"/>
      <c r="G125" s="29"/>
      <c r="H125" s="444"/>
      <c r="I125" s="442"/>
      <c r="J125" s="442"/>
      <c r="K125" s="443"/>
      <c r="L125" s="1">
        <f t="shared" si="9"/>
        <v>7</v>
      </c>
      <c r="M125" s="1" t="str">
        <f t="shared" si="11"/>
        <v>Yes</v>
      </c>
      <c r="N125" s="1" t="str">
        <f t="shared" si="10"/>
        <v/>
      </c>
    </row>
    <row r="126" spans="1:14" ht="15" customHeight="1" x14ac:dyDescent="0.2">
      <c r="A126" s="444"/>
      <c r="B126" s="442"/>
      <c r="C126" s="442"/>
      <c r="D126" s="443"/>
      <c r="E126" s="27"/>
      <c r="F126" s="27"/>
      <c r="G126" s="29"/>
      <c r="H126" s="444"/>
      <c r="I126" s="442"/>
      <c r="J126" s="442"/>
      <c r="K126" s="443"/>
      <c r="L126" s="1">
        <f t="shared" si="9"/>
        <v>7</v>
      </c>
      <c r="M126" s="1" t="str">
        <f t="shared" si="11"/>
        <v>Yes</v>
      </c>
      <c r="N126" s="1" t="str">
        <f t="shared" si="10"/>
        <v/>
      </c>
    </row>
    <row r="127" spans="1:14" ht="15" customHeight="1" x14ac:dyDescent="0.2">
      <c r="A127" s="444"/>
      <c r="B127" s="442"/>
      <c r="C127" s="442"/>
      <c r="D127" s="443"/>
      <c r="E127" s="27"/>
      <c r="F127" s="27"/>
      <c r="G127" s="29"/>
      <c r="H127" s="444"/>
      <c r="I127" s="442"/>
      <c r="J127" s="442"/>
      <c r="K127" s="443"/>
      <c r="L127" s="1">
        <f t="shared" si="9"/>
        <v>7</v>
      </c>
      <c r="M127" s="1" t="str">
        <f t="shared" si="11"/>
        <v>Yes</v>
      </c>
      <c r="N127" s="1" t="str">
        <f t="shared" si="10"/>
        <v/>
      </c>
    </row>
    <row r="128" spans="1:14" ht="15" customHeight="1" x14ac:dyDescent="0.2">
      <c r="A128" s="444"/>
      <c r="B128" s="442"/>
      <c r="C128" s="442"/>
      <c r="D128" s="443"/>
      <c r="E128" s="27"/>
      <c r="F128" s="27"/>
      <c r="G128" s="29"/>
      <c r="H128" s="444"/>
      <c r="I128" s="442"/>
      <c r="J128" s="442"/>
      <c r="K128" s="443"/>
      <c r="L128" s="1">
        <f t="shared" si="9"/>
        <v>7</v>
      </c>
      <c r="M128" s="1" t="str">
        <f t="shared" si="11"/>
        <v>Yes</v>
      </c>
      <c r="N128" s="1" t="str">
        <f t="shared" si="10"/>
        <v/>
      </c>
    </row>
    <row r="129" spans="1:14" ht="15" customHeight="1" x14ac:dyDescent="0.2">
      <c r="A129" s="444"/>
      <c r="B129" s="442"/>
      <c r="C129" s="442"/>
      <c r="D129" s="443"/>
      <c r="E129" s="27"/>
      <c r="F129" s="27"/>
      <c r="G129" s="29"/>
      <c r="H129" s="444"/>
      <c r="I129" s="442"/>
      <c r="J129" s="442"/>
      <c r="K129" s="443"/>
      <c r="L129" s="1">
        <f t="shared" si="9"/>
        <v>7</v>
      </c>
      <c r="M129" s="1" t="str">
        <f t="shared" si="11"/>
        <v>Yes</v>
      </c>
      <c r="N129" s="1" t="str">
        <f t="shared" si="10"/>
        <v/>
      </c>
    </row>
    <row r="130" spans="1:14" ht="15" customHeight="1" x14ac:dyDescent="0.2">
      <c r="A130" s="444"/>
      <c r="B130" s="442"/>
      <c r="C130" s="442"/>
      <c r="D130" s="443"/>
      <c r="E130" s="27"/>
      <c r="F130" s="27"/>
      <c r="G130" s="29"/>
      <c r="H130" s="444"/>
      <c r="I130" s="442"/>
      <c r="J130" s="442"/>
      <c r="K130" s="443"/>
      <c r="L130" s="1">
        <f t="shared" si="9"/>
        <v>7</v>
      </c>
      <c r="M130" s="1" t="str">
        <f t="shared" si="11"/>
        <v>Yes</v>
      </c>
      <c r="N130" s="1" t="str">
        <f t="shared" si="10"/>
        <v/>
      </c>
    </row>
    <row r="131" spans="1:14" ht="15" customHeight="1" x14ac:dyDescent="0.2">
      <c r="A131" s="444"/>
      <c r="B131" s="442"/>
      <c r="C131" s="442"/>
      <c r="D131" s="443"/>
      <c r="E131" s="27"/>
      <c r="F131" s="27"/>
      <c r="G131" s="29"/>
      <c r="H131" s="444"/>
      <c r="I131" s="442"/>
      <c r="J131" s="442"/>
      <c r="K131" s="443"/>
      <c r="L131" s="1">
        <f t="shared" si="9"/>
        <v>7</v>
      </c>
      <c r="M131" s="1" t="str">
        <f t="shared" si="11"/>
        <v>Yes</v>
      </c>
      <c r="N131" s="1" t="str">
        <f t="shared" si="10"/>
        <v/>
      </c>
    </row>
    <row r="132" spans="1:14" ht="15" customHeight="1" x14ac:dyDescent="0.2">
      <c r="A132" s="444"/>
      <c r="B132" s="442"/>
      <c r="C132" s="442"/>
      <c r="D132" s="443"/>
      <c r="E132" s="27"/>
      <c r="F132" s="27"/>
      <c r="G132" s="29"/>
      <c r="H132" s="444"/>
      <c r="I132" s="442"/>
      <c r="J132" s="442"/>
      <c r="K132" s="443"/>
      <c r="L132" s="1">
        <f t="shared" si="9"/>
        <v>7</v>
      </c>
      <c r="M132" s="1" t="str">
        <f t="shared" si="11"/>
        <v>Yes</v>
      </c>
      <c r="N132" s="1" t="str">
        <f t="shared" si="10"/>
        <v/>
      </c>
    </row>
    <row r="133" spans="1:14" ht="15" customHeight="1" x14ac:dyDescent="0.2">
      <c r="A133" s="444"/>
      <c r="B133" s="442"/>
      <c r="C133" s="442"/>
      <c r="D133" s="443"/>
      <c r="E133" s="27"/>
      <c r="F133" s="27"/>
      <c r="G133" s="29"/>
      <c r="H133" s="444"/>
      <c r="I133" s="442"/>
      <c r="J133" s="442"/>
      <c r="K133" s="443"/>
      <c r="L133" s="1">
        <f t="shared" si="9"/>
        <v>7</v>
      </c>
      <c r="M133" s="1" t="str">
        <f t="shared" si="11"/>
        <v>Yes</v>
      </c>
      <c r="N133" s="1" t="str">
        <f t="shared" si="10"/>
        <v/>
      </c>
    </row>
    <row r="134" spans="1:14" ht="15" customHeight="1" x14ac:dyDescent="0.2">
      <c r="A134" s="444"/>
      <c r="B134" s="442"/>
      <c r="C134" s="442"/>
      <c r="D134" s="443"/>
      <c r="E134" s="27"/>
      <c r="F134" s="27"/>
      <c r="G134" s="29"/>
      <c r="H134" s="444"/>
      <c r="I134" s="442"/>
      <c r="J134" s="442"/>
      <c r="K134" s="443"/>
      <c r="L134" s="1">
        <f t="shared" si="9"/>
        <v>7</v>
      </c>
      <c r="M134" s="1" t="str">
        <f t="shared" si="11"/>
        <v>Yes</v>
      </c>
      <c r="N134" s="1" t="str">
        <f t="shared" si="10"/>
        <v/>
      </c>
    </row>
    <row r="135" spans="1:14" ht="15" customHeight="1" x14ac:dyDescent="0.2">
      <c r="A135" s="444"/>
      <c r="B135" s="442"/>
      <c r="C135" s="442"/>
      <c r="D135" s="443"/>
      <c r="E135" s="27"/>
      <c r="F135" s="27"/>
      <c r="G135" s="29"/>
      <c r="H135" s="444"/>
      <c r="I135" s="442"/>
      <c r="J135" s="442"/>
      <c r="K135" s="443"/>
      <c r="L135" s="1">
        <f t="shared" si="9"/>
        <v>7</v>
      </c>
      <c r="M135" s="1" t="str">
        <f t="shared" si="11"/>
        <v>Yes</v>
      </c>
      <c r="N135" s="1" t="str">
        <f t="shared" si="10"/>
        <v/>
      </c>
    </row>
    <row r="136" spans="1:14" ht="15" customHeight="1" x14ac:dyDescent="0.2">
      <c r="A136" s="444"/>
      <c r="B136" s="442"/>
      <c r="C136" s="442"/>
      <c r="D136" s="443"/>
      <c r="E136" s="27"/>
      <c r="F136" s="27"/>
      <c r="G136" s="29"/>
      <c r="H136" s="444"/>
      <c r="I136" s="442"/>
      <c r="J136" s="442"/>
      <c r="K136" s="443"/>
      <c r="L136" s="1">
        <f t="shared" si="9"/>
        <v>7</v>
      </c>
      <c r="M136" s="1" t="str">
        <f t="shared" si="11"/>
        <v>Yes</v>
      </c>
      <c r="N136" s="1" t="str">
        <f t="shared" si="10"/>
        <v/>
      </c>
    </row>
    <row r="137" spans="1:14" ht="15" customHeight="1" x14ac:dyDescent="0.2">
      <c r="A137" s="444"/>
      <c r="B137" s="442"/>
      <c r="C137" s="442"/>
      <c r="D137" s="443"/>
      <c r="E137" s="27"/>
      <c r="F137" s="27"/>
      <c r="G137" s="29"/>
      <c r="H137" s="444"/>
      <c r="I137" s="442"/>
      <c r="J137" s="442"/>
      <c r="K137" s="443"/>
      <c r="L137" s="1">
        <f t="shared" si="9"/>
        <v>7</v>
      </c>
      <c r="M137" s="1" t="str">
        <f t="shared" si="11"/>
        <v>Yes</v>
      </c>
      <c r="N137" s="1" t="str">
        <f t="shared" si="10"/>
        <v/>
      </c>
    </row>
    <row r="138" spans="1:14" ht="15" customHeight="1" x14ac:dyDescent="0.2">
      <c r="A138" s="444"/>
      <c r="B138" s="442"/>
      <c r="C138" s="442"/>
      <c r="D138" s="443"/>
      <c r="E138" s="27"/>
      <c r="F138" s="27"/>
      <c r="G138" s="29"/>
      <c r="H138" s="444"/>
      <c r="I138" s="442"/>
      <c r="J138" s="442"/>
      <c r="K138" s="443"/>
      <c r="L138" s="1">
        <f t="shared" si="9"/>
        <v>7</v>
      </c>
      <c r="M138" s="1" t="str">
        <f t="shared" si="11"/>
        <v>Yes</v>
      </c>
      <c r="N138" s="1" t="str">
        <f t="shared" si="10"/>
        <v/>
      </c>
    </row>
    <row r="139" spans="1:14" ht="15" customHeight="1" x14ac:dyDescent="0.2">
      <c r="A139" s="444"/>
      <c r="B139" s="442"/>
      <c r="C139" s="442"/>
      <c r="D139" s="443"/>
      <c r="E139" s="27"/>
      <c r="F139" s="27"/>
      <c r="G139" s="29"/>
      <c r="H139" s="444"/>
      <c r="I139" s="442"/>
      <c r="J139" s="442"/>
      <c r="K139" s="443"/>
      <c r="L139" s="1">
        <f t="shared" si="9"/>
        <v>7</v>
      </c>
      <c r="M139" s="1" t="str">
        <f t="shared" si="11"/>
        <v>Yes</v>
      </c>
      <c r="N139" s="1" t="str">
        <f t="shared" si="10"/>
        <v/>
      </c>
    </row>
    <row r="140" spans="1:14" ht="15" customHeight="1" x14ac:dyDescent="0.2">
      <c r="A140" s="444"/>
      <c r="B140" s="442"/>
      <c r="C140" s="442"/>
      <c r="D140" s="443"/>
      <c r="E140" s="27"/>
      <c r="F140" s="27"/>
      <c r="G140" s="29"/>
      <c r="H140" s="444"/>
      <c r="I140" s="442"/>
      <c r="J140" s="442"/>
      <c r="K140" s="443"/>
      <c r="L140" s="1">
        <f t="shared" si="9"/>
        <v>7</v>
      </c>
      <c r="M140" s="1" t="str">
        <f t="shared" si="11"/>
        <v>Yes</v>
      </c>
      <c r="N140" s="1" t="str">
        <f t="shared" si="10"/>
        <v/>
      </c>
    </row>
    <row r="141" spans="1:14" ht="15" customHeight="1" x14ac:dyDescent="0.2">
      <c r="A141" s="444"/>
      <c r="B141" s="442"/>
      <c r="C141" s="442"/>
      <c r="D141" s="443"/>
      <c r="E141" s="27"/>
      <c r="F141" s="27"/>
      <c r="G141" s="29"/>
      <c r="H141" s="444"/>
      <c r="I141" s="442"/>
      <c r="J141" s="442"/>
      <c r="K141" s="443"/>
      <c r="L141" s="1">
        <f t="shared" si="9"/>
        <v>7</v>
      </c>
      <c r="M141" s="1" t="str">
        <f t="shared" si="11"/>
        <v>Yes</v>
      </c>
      <c r="N141" s="1" t="str">
        <f t="shared" si="10"/>
        <v/>
      </c>
    </row>
    <row r="142" spans="1:14" ht="15" customHeight="1" x14ac:dyDescent="0.2">
      <c r="A142" s="444"/>
      <c r="B142" s="442"/>
      <c r="C142" s="442"/>
      <c r="D142" s="443"/>
      <c r="E142" s="27"/>
      <c r="F142" s="27"/>
      <c r="G142" s="29"/>
      <c r="H142" s="444"/>
      <c r="I142" s="442"/>
      <c r="J142" s="442"/>
      <c r="K142" s="443"/>
      <c r="L142" s="1">
        <f t="shared" si="9"/>
        <v>7</v>
      </c>
      <c r="M142" s="1" t="str">
        <f t="shared" si="11"/>
        <v>Yes</v>
      </c>
      <c r="N142" s="1" t="str">
        <f t="shared" si="10"/>
        <v/>
      </c>
    </row>
    <row r="143" spans="1:14" ht="15" customHeight="1" x14ac:dyDescent="0.2">
      <c r="A143" s="444"/>
      <c r="B143" s="442"/>
      <c r="C143" s="442"/>
      <c r="D143" s="443"/>
      <c r="E143" s="27"/>
      <c r="F143" s="27"/>
      <c r="G143" s="29"/>
      <c r="H143" s="444"/>
      <c r="I143" s="442"/>
      <c r="J143" s="442"/>
      <c r="K143" s="443"/>
      <c r="L143" s="1">
        <f t="shared" si="9"/>
        <v>7</v>
      </c>
      <c r="M143" s="1" t="str">
        <f t="shared" si="11"/>
        <v>Yes</v>
      </c>
      <c r="N143" s="1" t="str">
        <f t="shared" si="10"/>
        <v/>
      </c>
    </row>
    <row r="144" spans="1:14" ht="15" customHeight="1" x14ac:dyDescent="0.2">
      <c r="A144" s="550" t="s">
        <v>98</v>
      </c>
      <c r="B144" s="480"/>
      <c r="C144" s="480"/>
      <c r="D144" s="480"/>
      <c r="E144" s="480"/>
      <c r="F144" s="481"/>
      <c r="G144" s="446">
        <f>SUM(G119:G143)</f>
        <v>0</v>
      </c>
      <c r="H144" s="447"/>
      <c r="I144" s="447"/>
      <c r="J144" s="447"/>
      <c r="K144" s="551"/>
      <c r="M144" s="1">
        <f>COUNTIF(M119:M143,"Yes")</f>
        <v>25</v>
      </c>
    </row>
    <row r="145" spans="1:14" ht="15" customHeight="1" x14ac:dyDescent="0.2">
      <c r="A145" s="552"/>
      <c r="B145" s="452"/>
      <c r="C145" s="452"/>
      <c r="D145" s="452"/>
      <c r="E145" s="452"/>
      <c r="F145" s="452"/>
      <c r="G145" s="452"/>
      <c r="H145" s="452"/>
      <c r="I145" s="452"/>
      <c r="J145" s="452"/>
      <c r="K145" s="553"/>
    </row>
    <row r="146" spans="1:14" ht="34.5" customHeight="1" x14ac:dyDescent="0.2">
      <c r="A146" s="554" t="s">
        <v>504</v>
      </c>
      <c r="B146" s="455"/>
      <c r="C146" s="455"/>
      <c r="D146" s="455"/>
      <c r="E146" s="455"/>
      <c r="F146" s="455"/>
      <c r="G146" s="455"/>
      <c r="H146" s="455"/>
      <c r="I146" s="455"/>
      <c r="J146" s="455"/>
      <c r="K146" s="555"/>
    </row>
    <row r="147" spans="1:14" ht="18" customHeight="1" x14ac:dyDescent="0.2">
      <c r="A147" s="554" t="s">
        <v>507</v>
      </c>
      <c r="B147" s="455"/>
      <c r="C147" s="455"/>
      <c r="D147" s="455"/>
      <c r="E147" s="455"/>
      <c r="F147" s="455"/>
      <c r="G147" s="455"/>
      <c r="H147" s="455"/>
      <c r="I147" s="455"/>
      <c r="J147" s="455"/>
      <c r="K147" s="555"/>
    </row>
    <row r="148" spans="1:14" ht="15" customHeight="1" x14ac:dyDescent="0.2">
      <c r="A148" s="470" t="s">
        <v>49</v>
      </c>
      <c r="B148" s="461"/>
      <c r="C148" s="461"/>
      <c r="D148" s="462"/>
      <c r="E148" s="457" t="s">
        <v>142</v>
      </c>
      <c r="F148" s="457" t="s">
        <v>141</v>
      </c>
      <c r="G148" s="469" t="s">
        <v>104</v>
      </c>
      <c r="H148" s="470" t="s">
        <v>53</v>
      </c>
      <c r="I148" s="461"/>
      <c r="J148" s="461"/>
      <c r="K148" s="462"/>
    </row>
    <row r="149" spans="1:14" ht="15" customHeight="1" x14ac:dyDescent="0.2">
      <c r="A149" s="483"/>
      <c r="B149" s="464"/>
      <c r="C149" s="464"/>
      <c r="D149" s="465"/>
      <c r="E149" s="458"/>
      <c r="F149" s="458"/>
      <c r="G149" s="458"/>
      <c r="H149" s="483"/>
      <c r="I149" s="464"/>
      <c r="J149" s="464"/>
      <c r="K149" s="465"/>
    </row>
    <row r="150" spans="1:14" ht="15" customHeight="1" x14ac:dyDescent="0.2">
      <c r="A150" s="483"/>
      <c r="B150" s="464"/>
      <c r="C150" s="464"/>
      <c r="D150" s="465"/>
      <c r="E150" s="458"/>
      <c r="F150" s="458"/>
      <c r="G150" s="458"/>
      <c r="H150" s="483"/>
      <c r="I150" s="464"/>
      <c r="J150" s="464"/>
      <c r="K150" s="465"/>
    </row>
    <row r="151" spans="1:14" ht="15" customHeight="1" x14ac:dyDescent="0.2">
      <c r="A151" s="483"/>
      <c r="B151" s="464"/>
      <c r="C151" s="464"/>
      <c r="D151" s="465"/>
      <c r="E151" s="458"/>
      <c r="F151" s="458"/>
      <c r="G151" s="458"/>
      <c r="H151" s="483"/>
      <c r="I151" s="464"/>
      <c r="J151" s="464"/>
      <c r="K151" s="465"/>
    </row>
    <row r="152" spans="1:14" ht="15" customHeight="1" x14ac:dyDescent="0.2">
      <c r="A152" s="483"/>
      <c r="B152" s="464"/>
      <c r="C152" s="464"/>
      <c r="D152" s="465"/>
      <c r="E152" s="458"/>
      <c r="F152" s="458"/>
      <c r="G152" s="458"/>
      <c r="H152" s="483"/>
      <c r="I152" s="464"/>
      <c r="J152" s="464"/>
      <c r="K152" s="465"/>
    </row>
    <row r="153" spans="1:14" ht="14.25" customHeight="1" x14ac:dyDescent="0.2">
      <c r="A153" s="485"/>
      <c r="B153" s="467"/>
      <c r="C153" s="467"/>
      <c r="D153" s="468"/>
      <c r="E153" s="459"/>
      <c r="F153" s="459"/>
      <c r="G153" s="459"/>
      <c r="H153" s="485"/>
      <c r="I153" s="467"/>
      <c r="J153" s="467"/>
      <c r="K153" s="468"/>
    </row>
    <row r="154" spans="1:14" ht="15" customHeight="1" x14ac:dyDescent="0.2">
      <c r="A154" s="444"/>
      <c r="B154" s="442"/>
      <c r="C154" s="442"/>
      <c r="D154" s="443"/>
      <c r="E154" s="27"/>
      <c r="F154" s="27"/>
      <c r="G154" s="29"/>
      <c r="H154" s="444"/>
      <c r="I154" s="442"/>
      <c r="J154" s="442"/>
      <c r="K154" s="443"/>
      <c r="L154" s="1">
        <f t="shared" ref="L154:L178" si="12">COUNTBLANK(E154:K154)</f>
        <v>7</v>
      </c>
      <c r="M154" s="1" t="str">
        <f>IF(AND(A154&lt;&gt;"",L154&gt;3),"No","Yes")</f>
        <v>Yes</v>
      </c>
      <c r="N154" s="1" t="str">
        <f t="shared" ref="N154:N178" si="13">CONCATENATE(E154,F154)</f>
        <v/>
      </c>
    </row>
    <row r="155" spans="1:14" ht="15" customHeight="1" x14ac:dyDescent="0.2">
      <c r="A155" s="444"/>
      <c r="B155" s="442"/>
      <c r="C155" s="442"/>
      <c r="D155" s="443"/>
      <c r="E155" s="27"/>
      <c r="F155" s="27"/>
      <c r="G155" s="29"/>
      <c r="H155" s="444"/>
      <c r="I155" s="442"/>
      <c r="J155" s="442"/>
      <c r="K155" s="443"/>
      <c r="L155" s="1">
        <f t="shared" si="12"/>
        <v>7</v>
      </c>
      <c r="M155" s="1" t="str">
        <f t="shared" ref="M155:M178" si="14">IF(AND(A155&lt;&gt;"",L155&gt;3),"No","Yes")</f>
        <v>Yes</v>
      </c>
      <c r="N155" s="1" t="str">
        <f t="shared" si="13"/>
        <v/>
      </c>
    </row>
    <row r="156" spans="1:14" ht="15" customHeight="1" x14ac:dyDescent="0.2">
      <c r="A156" s="444"/>
      <c r="B156" s="442"/>
      <c r="C156" s="442"/>
      <c r="D156" s="443"/>
      <c r="E156" s="27"/>
      <c r="F156" s="27"/>
      <c r="G156" s="29"/>
      <c r="H156" s="444"/>
      <c r="I156" s="442"/>
      <c r="J156" s="442"/>
      <c r="K156" s="443"/>
      <c r="L156" s="1">
        <f t="shared" si="12"/>
        <v>7</v>
      </c>
      <c r="M156" s="1" t="str">
        <f t="shared" si="14"/>
        <v>Yes</v>
      </c>
      <c r="N156" s="1" t="str">
        <f t="shared" si="13"/>
        <v/>
      </c>
    </row>
    <row r="157" spans="1:14" ht="15" customHeight="1" x14ac:dyDescent="0.2">
      <c r="A157" s="444"/>
      <c r="B157" s="442"/>
      <c r="C157" s="442"/>
      <c r="D157" s="443"/>
      <c r="E157" s="27"/>
      <c r="F157" s="27"/>
      <c r="G157" s="29"/>
      <c r="H157" s="444"/>
      <c r="I157" s="442"/>
      <c r="J157" s="442"/>
      <c r="K157" s="443"/>
      <c r="L157" s="1">
        <f t="shared" si="12"/>
        <v>7</v>
      </c>
      <c r="M157" s="1" t="str">
        <f t="shared" si="14"/>
        <v>Yes</v>
      </c>
      <c r="N157" s="1" t="str">
        <f t="shared" si="13"/>
        <v/>
      </c>
    </row>
    <row r="158" spans="1:14" ht="15" customHeight="1" x14ac:dyDescent="0.2">
      <c r="A158" s="444"/>
      <c r="B158" s="442"/>
      <c r="C158" s="442"/>
      <c r="D158" s="443"/>
      <c r="E158" s="27"/>
      <c r="F158" s="27"/>
      <c r="G158" s="29"/>
      <c r="H158" s="444"/>
      <c r="I158" s="442"/>
      <c r="J158" s="442"/>
      <c r="K158" s="443"/>
      <c r="L158" s="1">
        <f t="shared" si="12"/>
        <v>7</v>
      </c>
      <c r="M158" s="1" t="str">
        <f t="shared" si="14"/>
        <v>Yes</v>
      </c>
      <c r="N158" s="1" t="str">
        <f t="shared" si="13"/>
        <v/>
      </c>
    </row>
    <row r="159" spans="1:14" ht="15" customHeight="1" x14ac:dyDescent="0.2">
      <c r="A159" s="444"/>
      <c r="B159" s="442"/>
      <c r="C159" s="442"/>
      <c r="D159" s="443"/>
      <c r="E159" s="27"/>
      <c r="F159" s="27"/>
      <c r="G159" s="29"/>
      <c r="H159" s="444"/>
      <c r="I159" s="442"/>
      <c r="J159" s="442"/>
      <c r="K159" s="443"/>
      <c r="L159" s="1">
        <f t="shared" si="12"/>
        <v>7</v>
      </c>
      <c r="M159" s="1" t="str">
        <f t="shared" si="14"/>
        <v>Yes</v>
      </c>
      <c r="N159" s="1" t="str">
        <f t="shared" si="13"/>
        <v/>
      </c>
    </row>
    <row r="160" spans="1:14" ht="15" customHeight="1" x14ac:dyDescent="0.2">
      <c r="A160" s="444"/>
      <c r="B160" s="442"/>
      <c r="C160" s="442"/>
      <c r="D160" s="443"/>
      <c r="E160" s="27"/>
      <c r="F160" s="27"/>
      <c r="G160" s="29"/>
      <c r="H160" s="444"/>
      <c r="I160" s="442"/>
      <c r="J160" s="442"/>
      <c r="K160" s="443"/>
      <c r="L160" s="1">
        <f t="shared" si="12"/>
        <v>7</v>
      </c>
      <c r="M160" s="1" t="str">
        <f t="shared" si="14"/>
        <v>Yes</v>
      </c>
      <c r="N160" s="1" t="str">
        <f t="shared" si="13"/>
        <v/>
      </c>
    </row>
    <row r="161" spans="1:14" ht="15" customHeight="1" x14ac:dyDescent="0.2">
      <c r="A161" s="444"/>
      <c r="B161" s="442"/>
      <c r="C161" s="442"/>
      <c r="D161" s="443"/>
      <c r="E161" s="27"/>
      <c r="F161" s="27"/>
      <c r="G161" s="29"/>
      <c r="H161" s="444"/>
      <c r="I161" s="442"/>
      <c r="J161" s="442"/>
      <c r="K161" s="443"/>
      <c r="L161" s="1">
        <f t="shared" si="12"/>
        <v>7</v>
      </c>
      <c r="M161" s="1" t="str">
        <f t="shared" si="14"/>
        <v>Yes</v>
      </c>
      <c r="N161" s="1" t="str">
        <f t="shared" si="13"/>
        <v/>
      </c>
    </row>
    <row r="162" spans="1:14" ht="15" customHeight="1" x14ac:dyDescent="0.2">
      <c r="A162" s="444"/>
      <c r="B162" s="442"/>
      <c r="C162" s="442"/>
      <c r="D162" s="443"/>
      <c r="E162" s="27"/>
      <c r="F162" s="27"/>
      <c r="G162" s="29"/>
      <c r="H162" s="444"/>
      <c r="I162" s="442"/>
      <c r="J162" s="442"/>
      <c r="K162" s="443"/>
      <c r="L162" s="1">
        <f t="shared" si="12"/>
        <v>7</v>
      </c>
      <c r="M162" s="1" t="str">
        <f t="shared" si="14"/>
        <v>Yes</v>
      </c>
      <c r="N162" s="1" t="str">
        <f t="shared" si="13"/>
        <v/>
      </c>
    </row>
    <row r="163" spans="1:14" ht="15" customHeight="1" x14ac:dyDescent="0.2">
      <c r="A163" s="444"/>
      <c r="B163" s="442"/>
      <c r="C163" s="442"/>
      <c r="D163" s="443"/>
      <c r="E163" s="27"/>
      <c r="F163" s="27"/>
      <c r="G163" s="29"/>
      <c r="H163" s="444"/>
      <c r="I163" s="442"/>
      <c r="J163" s="442"/>
      <c r="K163" s="443"/>
      <c r="L163" s="1">
        <f t="shared" si="12"/>
        <v>7</v>
      </c>
      <c r="M163" s="1" t="str">
        <f t="shared" si="14"/>
        <v>Yes</v>
      </c>
      <c r="N163" s="1" t="str">
        <f t="shared" si="13"/>
        <v/>
      </c>
    </row>
    <row r="164" spans="1:14" ht="15" customHeight="1" x14ac:dyDescent="0.2">
      <c r="A164" s="444"/>
      <c r="B164" s="442"/>
      <c r="C164" s="442"/>
      <c r="D164" s="443"/>
      <c r="E164" s="27"/>
      <c r="F164" s="27"/>
      <c r="G164" s="29"/>
      <c r="H164" s="444"/>
      <c r="I164" s="442"/>
      <c r="J164" s="442"/>
      <c r="K164" s="443"/>
      <c r="L164" s="1">
        <f t="shared" si="12"/>
        <v>7</v>
      </c>
      <c r="M164" s="1" t="str">
        <f t="shared" si="14"/>
        <v>Yes</v>
      </c>
      <c r="N164" s="1" t="str">
        <f t="shared" si="13"/>
        <v/>
      </c>
    </row>
    <row r="165" spans="1:14" ht="15" customHeight="1" x14ac:dyDescent="0.2">
      <c r="A165" s="444"/>
      <c r="B165" s="442"/>
      <c r="C165" s="442"/>
      <c r="D165" s="443"/>
      <c r="E165" s="27"/>
      <c r="F165" s="27"/>
      <c r="G165" s="29"/>
      <c r="H165" s="444"/>
      <c r="I165" s="442"/>
      <c r="J165" s="442"/>
      <c r="K165" s="443"/>
      <c r="L165" s="1">
        <f t="shared" si="12"/>
        <v>7</v>
      </c>
      <c r="M165" s="1" t="str">
        <f t="shared" si="14"/>
        <v>Yes</v>
      </c>
      <c r="N165" s="1" t="str">
        <f t="shared" si="13"/>
        <v/>
      </c>
    </row>
    <row r="166" spans="1:14" ht="15" customHeight="1" x14ac:dyDescent="0.2">
      <c r="A166" s="444"/>
      <c r="B166" s="442"/>
      <c r="C166" s="442"/>
      <c r="D166" s="443"/>
      <c r="E166" s="27"/>
      <c r="F166" s="27"/>
      <c r="G166" s="29"/>
      <c r="H166" s="444"/>
      <c r="I166" s="442"/>
      <c r="J166" s="442"/>
      <c r="K166" s="443"/>
      <c r="L166" s="1">
        <f t="shared" si="12"/>
        <v>7</v>
      </c>
      <c r="M166" s="1" t="str">
        <f t="shared" si="14"/>
        <v>Yes</v>
      </c>
      <c r="N166" s="1" t="str">
        <f t="shared" si="13"/>
        <v/>
      </c>
    </row>
    <row r="167" spans="1:14" ht="15" customHeight="1" x14ac:dyDescent="0.2">
      <c r="A167" s="444"/>
      <c r="B167" s="442"/>
      <c r="C167" s="442"/>
      <c r="D167" s="443"/>
      <c r="E167" s="27"/>
      <c r="F167" s="27"/>
      <c r="G167" s="29"/>
      <c r="H167" s="444"/>
      <c r="I167" s="442"/>
      <c r="J167" s="442"/>
      <c r="K167" s="443"/>
      <c r="L167" s="1">
        <f t="shared" si="12"/>
        <v>7</v>
      </c>
      <c r="M167" s="1" t="str">
        <f t="shared" si="14"/>
        <v>Yes</v>
      </c>
      <c r="N167" s="1" t="str">
        <f t="shared" si="13"/>
        <v/>
      </c>
    </row>
    <row r="168" spans="1:14" ht="15" customHeight="1" x14ac:dyDescent="0.2">
      <c r="A168" s="444"/>
      <c r="B168" s="442"/>
      <c r="C168" s="442"/>
      <c r="D168" s="443"/>
      <c r="E168" s="27"/>
      <c r="F168" s="27"/>
      <c r="G168" s="29"/>
      <c r="H168" s="444"/>
      <c r="I168" s="442"/>
      <c r="J168" s="442"/>
      <c r="K168" s="443"/>
      <c r="L168" s="1">
        <f t="shared" si="12"/>
        <v>7</v>
      </c>
      <c r="M168" s="1" t="str">
        <f t="shared" si="14"/>
        <v>Yes</v>
      </c>
      <c r="N168" s="1" t="str">
        <f t="shared" si="13"/>
        <v/>
      </c>
    </row>
    <row r="169" spans="1:14" ht="15" customHeight="1" x14ac:dyDescent="0.2">
      <c r="A169" s="444"/>
      <c r="B169" s="442"/>
      <c r="C169" s="442"/>
      <c r="D169" s="443"/>
      <c r="E169" s="27"/>
      <c r="F169" s="27"/>
      <c r="G169" s="29"/>
      <c r="H169" s="444"/>
      <c r="I169" s="442"/>
      <c r="J169" s="442"/>
      <c r="K169" s="443"/>
      <c r="L169" s="1">
        <f t="shared" si="12"/>
        <v>7</v>
      </c>
      <c r="M169" s="1" t="str">
        <f t="shared" si="14"/>
        <v>Yes</v>
      </c>
      <c r="N169" s="1" t="str">
        <f t="shared" si="13"/>
        <v/>
      </c>
    </row>
    <row r="170" spans="1:14" ht="15" customHeight="1" x14ac:dyDescent="0.2">
      <c r="A170" s="444"/>
      <c r="B170" s="442"/>
      <c r="C170" s="442"/>
      <c r="D170" s="443"/>
      <c r="E170" s="27"/>
      <c r="F170" s="27"/>
      <c r="G170" s="29"/>
      <c r="H170" s="444"/>
      <c r="I170" s="442"/>
      <c r="J170" s="442"/>
      <c r="K170" s="443"/>
      <c r="L170" s="1">
        <f t="shared" si="12"/>
        <v>7</v>
      </c>
      <c r="M170" s="1" t="str">
        <f t="shared" si="14"/>
        <v>Yes</v>
      </c>
      <c r="N170" s="1" t="str">
        <f t="shared" si="13"/>
        <v/>
      </c>
    </row>
    <row r="171" spans="1:14" ht="15" customHeight="1" x14ac:dyDescent="0.2">
      <c r="A171" s="444"/>
      <c r="B171" s="442"/>
      <c r="C171" s="442"/>
      <c r="D171" s="443"/>
      <c r="E171" s="27"/>
      <c r="F171" s="27"/>
      <c r="G171" s="29"/>
      <c r="H171" s="444"/>
      <c r="I171" s="442"/>
      <c r="J171" s="442"/>
      <c r="K171" s="443"/>
      <c r="L171" s="1">
        <f t="shared" si="12"/>
        <v>7</v>
      </c>
      <c r="M171" s="1" t="str">
        <f t="shared" si="14"/>
        <v>Yes</v>
      </c>
      <c r="N171" s="1" t="str">
        <f t="shared" si="13"/>
        <v/>
      </c>
    </row>
    <row r="172" spans="1:14" ht="15" customHeight="1" x14ac:dyDescent="0.2">
      <c r="A172" s="444"/>
      <c r="B172" s="442"/>
      <c r="C172" s="442"/>
      <c r="D172" s="443"/>
      <c r="E172" s="27"/>
      <c r="F172" s="27"/>
      <c r="G172" s="29"/>
      <c r="H172" s="444"/>
      <c r="I172" s="442"/>
      <c r="J172" s="442"/>
      <c r="K172" s="443"/>
      <c r="L172" s="1">
        <f t="shared" si="12"/>
        <v>7</v>
      </c>
      <c r="M172" s="1" t="str">
        <f t="shared" si="14"/>
        <v>Yes</v>
      </c>
      <c r="N172" s="1" t="str">
        <f t="shared" si="13"/>
        <v/>
      </c>
    </row>
    <row r="173" spans="1:14" ht="15" customHeight="1" x14ac:dyDescent="0.2">
      <c r="A173" s="444"/>
      <c r="B173" s="442"/>
      <c r="C173" s="442"/>
      <c r="D173" s="443"/>
      <c r="E173" s="27"/>
      <c r="F173" s="27"/>
      <c r="G173" s="29"/>
      <c r="H173" s="444"/>
      <c r="I173" s="442"/>
      <c r="J173" s="442"/>
      <c r="K173" s="443"/>
      <c r="L173" s="1">
        <f t="shared" si="12"/>
        <v>7</v>
      </c>
      <c r="M173" s="1" t="str">
        <f t="shared" si="14"/>
        <v>Yes</v>
      </c>
      <c r="N173" s="1" t="str">
        <f t="shared" si="13"/>
        <v/>
      </c>
    </row>
    <row r="174" spans="1:14" ht="15" customHeight="1" x14ac:dyDescent="0.2">
      <c r="A174" s="444"/>
      <c r="B174" s="442"/>
      <c r="C174" s="442"/>
      <c r="D174" s="443"/>
      <c r="E174" s="27"/>
      <c r="F174" s="27"/>
      <c r="G174" s="29"/>
      <c r="H174" s="444"/>
      <c r="I174" s="442"/>
      <c r="J174" s="442"/>
      <c r="K174" s="443"/>
      <c r="L174" s="1">
        <f t="shared" si="12"/>
        <v>7</v>
      </c>
      <c r="M174" s="1" t="str">
        <f t="shared" si="14"/>
        <v>Yes</v>
      </c>
      <c r="N174" s="1" t="str">
        <f t="shared" si="13"/>
        <v/>
      </c>
    </row>
    <row r="175" spans="1:14" ht="15" customHeight="1" x14ac:dyDescent="0.2">
      <c r="A175" s="444"/>
      <c r="B175" s="442"/>
      <c r="C175" s="442"/>
      <c r="D175" s="443"/>
      <c r="E175" s="27"/>
      <c r="F175" s="27"/>
      <c r="G175" s="29"/>
      <c r="H175" s="444"/>
      <c r="I175" s="442"/>
      <c r="J175" s="442"/>
      <c r="K175" s="443"/>
      <c r="L175" s="1">
        <f t="shared" si="12"/>
        <v>7</v>
      </c>
      <c r="M175" s="1" t="str">
        <f t="shared" si="14"/>
        <v>Yes</v>
      </c>
      <c r="N175" s="1" t="str">
        <f t="shared" si="13"/>
        <v/>
      </c>
    </row>
    <row r="176" spans="1:14" ht="15" customHeight="1" x14ac:dyDescent="0.2">
      <c r="A176" s="444"/>
      <c r="B176" s="442"/>
      <c r="C176" s="442"/>
      <c r="D176" s="443"/>
      <c r="E176" s="27"/>
      <c r="F176" s="27"/>
      <c r="G176" s="29"/>
      <c r="H176" s="444"/>
      <c r="I176" s="442"/>
      <c r="J176" s="442"/>
      <c r="K176" s="443"/>
      <c r="L176" s="1">
        <f t="shared" si="12"/>
        <v>7</v>
      </c>
      <c r="M176" s="1" t="str">
        <f t="shared" si="14"/>
        <v>Yes</v>
      </c>
      <c r="N176" s="1" t="str">
        <f t="shared" si="13"/>
        <v/>
      </c>
    </row>
    <row r="177" spans="1:14" ht="15" customHeight="1" x14ac:dyDescent="0.2">
      <c r="A177" s="444"/>
      <c r="B177" s="442"/>
      <c r="C177" s="442"/>
      <c r="D177" s="443"/>
      <c r="E177" s="27"/>
      <c r="F177" s="27"/>
      <c r="G177" s="29"/>
      <c r="H177" s="444"/>
      <c r="I177" s="442"/>
      <c r="J177" s="442"/>
      <c r="K177" s="443"/>
      <c r="L177" s="1">
        <f t="shared" si="12"/>
        <v>7</v>
      </c>
      <c r="M177" s="1" t="str">
        <f t="shared" si="14"/>
        <v>Yes</v>
      </c>
      <c r="N177" s="1" t="str">
        <f t="shared" si="13"/>
        <v/>
      </c>
    </row>
    <row r="178" spans="1:14" ht="15" customHeight="1" x14ac:dyDescent="0.2">
      <c r="A178" s="444"/>
      <c r="B178" s="442"/>
      <c r="C178" s="442"/>
      <c r="D178" s="443"/>
      <c r="E178" s="27"/>
      <c r="F178" s="27"/>
      <c r="G178" s="29"/>
      <c r="H178" s="444"/>
      <c r="I178" s="442"/>
      <c r="J178" s="442"/>
      <c r="K178" s="443"/>
      <c r="L178" s="1">
        <f t="shared" si="12"/>
        <v>7</v>
      </c>
      <c r="M178" s="1" t="str">
        <f t="shared" si="14"/>
        <v>Yes</v>
      </c>
      <c r="N178" s="1" t="str">
        <f t="shared" si="13"/>
        <v/>
      </c>
    </row>
    <row r="179" spans="1:14" ht="15" customHeight="1" x14ac:dyDescent="0.2">
      <c r="A179" s="550" t="s">
        <v>99</v>
      </c>
      <c r="B179" s="480"/>
      <c r="C179" s="480"/>
      <c r="D179" s="480"/>
      <c r="E179" s="480"/>
      <c r="F179" s="481"/>
      <c r="G179" s="446">
        <f>SUM(G154:G178)</f>
        <v>0</v>
      </c>
      <c r="H179" s="447"/>
      <c r="I179" s="447"/>
      <c r="J179" s="447"/>
      <c r="K179" s="551"/>
      <c r="M179" s="1">
        <f>COUNTIF(M154:M178,"Yes")</f>
        <v>25</v>
      </c>
    </row>
    <row r="180" spans="1:14" ht="15" customHeight="1" x14ac:dyDescent="0.2">
      <c r="A180" s="552"/>
      <c r="B180" s="452"/>
      <c r="C180" s="452"/>
      <c r="D180" s="452"/>
      <c r="E180" s="452"/>
      <c r="F180" s="452"/>
      <c r="G180" s="452"/>
      <c r="H180" s="452"/>
      <c r="I180" s="452"/>
      <c r="J180" s="452"/>
      <c r="K180" s="553"/>
    </row>
    <row r="181" spans="1:14" ht="18" customHeight="1" x14ac:dyDescent="0.2">
      <c r="A181" s="554" t="s">
        <v>47</v>
      </c>
      <c r="B181" s="455"/>
      <c r="C181" s="455"/>
      <c r="D181" s="455"/>
      <c r="E181" s="455"/>
      <c r="F181" s="455"/>
      <c r="G181" s="455"/>
      <c r="H181" s="455"/>
      <c r="I181" s="455"/>
      <c r="J181" s="455"/>
      <c r="K181" s="555"/>
    </row>
    <row r="182" spans="1:14" ht="18" customHeight="1" x14ac:dyDescent="0.2">
      <c r="A182" s="554" t="s">
        <v>507</v>
      </c>
      <c r="B182" s="455"/>
      <c r="C182" s="455"/>
      <c r="D182" s="455"/>
      <c r="E182" s="455"/>
      <c r="F182" s="455"/>
      <c r="G182" s="455"/>
      <c r="H182" s="455"/>
      <c r="I182" s="455"/>
      <c r="J182" s="455"/>
      <c r="K182" s="555"/>
    </row>
    <row r="183" spans="1:14" ht="15" customHeight="1" x14ac:dyDescent="0.2">
      <c r="A183" s="470" t="s">
        <v>49</v>
      </c>
      <c r="B183" s="461"/>
      <c r="C183" s="461"/>
      <c r="D183" s="462"/>
      <c r="E183" s="457" t="s">
        <v>142</v>
      </c>
      <c r="F183" s="457" t="s">
        <v>141</v>
      </c>
      <c r="G183" s="469" t="s">
        <v>104</v>
      </c>
      <c r="H183" s="470" t="s">
        <v>53</v>
      </c>
      <c r="I183" s="461"/>
      <c r="J183" s="461"/>
      <c r="K183" s="462"/>
    </row>
    <row r="184" spans="1:14" ht="15" customHeight="1" x14ac:dyDescent="0.2">
      <c r="A184" s="483"/>
      <c r="B184" s="464"/>
      <c r="C184" s="464"/>
      <c r="D184" s="465"/>
      <c r="E184" s="458"/>
      <c r="F184" s="458"/>
      <c r="G184" s="458"/>
      <c r="H184" s="483"/>
      <c r="I184" s="464"/>
      <c r="J184" s="464"/>
      <c r="K184" s="465"/>
    </row>
    <row r="185" spans="1:14" ht="15" customHeight="1" x14ac:dyDescent="0.2">
      <c r="A185" s="483"/>
      <c r="B185" s="464"/>
      <c r="C185" s="464"/>
      <c r="D185" s="465"/>
      <c r="E185" s="458"/>
      <c r="F185" s="458"/>
      <c r="G185" s="458"/>
      <c r="H185" s="483"/>
      <c r="I185" s="464"/>
      <c r="J185" s="464"/>
      <c r="K185" s="465"/>
    </row>
    <row r="186" spans="1:14" ht="15" customHeight="1" x14ac:dyDescent="0.2">
      <c r="A186" s="483"/>
      <c r="B186" s="464"/>
      <c r="C186" s="464"/>
      <c r="D186" s="465"/>
      <c r="E186" s="458"/>
      <c r="F186" s="458"/>
      <c r="G186" s="458"/>
      <c r="H186" s="483"/>
      <c r="I186" s="464"/>
      <c r="J186" s="464"/>
      <c r="K186" s="465"/>
    </row>
    <row r="187" spans="1:14" ht="15" customHeight="1" x14ac:dyDescent="0.2">
      <c r="A187" s="483"/>
      <c r="B187" s="464"/>
      <c r="C187" s="464"/>
      <c r="D187" s="465"/>
      <c r="E187" s="458"/>
      <c r="F187" s="458"/>
      <c r="G187" s="458"/>
      <c r="H187" s="483"/>
      <c r="I187" s="464"/>
      <c r="J187" s="464"/>
      <c r="K187" s="465"/>
    </row>
    <row r="188" spans="1:14" ht="14.25" customHeight="1" x14ac:dyDescent="0.2">
      <c r="A188" s="485"/>
      <c r="B188" s="467"/>
      <c r="C188" s="467"/>
      <c r="D188" s="468"/>
      <c r="E188" s="459"/>
      <c r="F188" s="459"/>
      <c r="G188" s="459"/>
      <c r="H188" s="485"/>
      <c r="I188" s="467"/>
      <c r="J188" s="467"/>
      <c r="K188" s="468"/>
    </row>
    <row r="189" spans="1:14" ht="15" customHeight="1" x14ac:dyDescent="0.2">
      <c r="A189" s="444"/>
      <c r="B189" s="442"/>
      <c r="C189" s="442"/>
      <c r="D189" s="443"/>
      <c r="E189" s="27"/>
      <c r="F189" s="27"/>
      <c r="G189" s="29"/>
      <c r="H189" s="444"/>
      <c r="I189" s="442"/>
      <c r="J189" s="442"/>
      <c r="K189" s="443"/>
      <c r="L189" s="1">
        <f t="shared" ref="L189:L213" si="15">COUNTBLANK(E189:K189)</f>
        <v>7</v>
      </c>
      <c r="M189" s="1" t="str">
        <f>IF(AND(A189&lt;&gt;"",L189&gt;3),"No","Yes")</f>
        <v>Yes</v>
      </c>
      <c r="N189" s="1" t="str">
        <f t="shared" ref="N189:N213" si="16">CONCATENATE(E189,F189)</f>
        <v/>
      </c>
    </row>
    <row r="190" spans="1:14" ht="15" customHeight="1" x14ac:dyDescent="0.2">
      <c r="A190" s="444"/>
      <c r="B190" s="442"/>
      <c r="C190" s="442"/>
      <c r="D190" s="443"/>
      <c r="E190" s="27"/>
      <c r="F190" s="27"/>
      <c r="G190" s="29"/>
      <c r="H190" s="444"/>
      <c r="I190" s="442"/>
      <c r="J190" s="442"/>
      <c r="K190" s="443"/>
      <c r="L190" s="1">
        <f t="shared" si="15"/>
        <v>7</v>
      </c>
      <c r="M190" s="1" t="str">
        <f t="shared" ref="M190:M213" si="17">IF(AND(A190&lt;&gt;"",L190&gt;3),"No","Yes")</f>
        <v>Yes</v>
      </c>
      <c r="N190" s="1" t="str">
        <f t="shared" si="16"/>
        <v/>
      </c>
    </row>
    <row r="191" spans="1:14" ht="15" customHeight="1" x14ac:dyDescent="0.2">
      <c r="A191" s="444"/>
      <c r="B191" s="442"/>
      <c r="C191" s="442"/>
      <c r="D191" s="443"/>
      <c r="E191" s="27"/>
      <c r="F191" s="27"/>
      <c r="G191" s="29"/>
      <c r="H191" s="444"/>
      <c r="I191" s="442"/>
      <c r="J191" s="442"/>
      <c r="K191" s="443"/>
      <c r="L191" s="1">
        <f t="shared" si="15"/>
        <v>7</v>
      </c>
      <c r="M191" s="1" t="str">
        <f t="shared" si="17"/>
        <v>Yes</v>
      </c>
      <c r="N191" s="1" t="str">
        <f t="shared" si="16"/>
        <v/>
      </c>
    </row>
    <row r="192" spans="1:14" ht="15" customHeight="1" x14ac:dyDescent="0.2">
      <c r="A192" s="444"/>
      <c r="B192" s="442"/>
      <c r="C192" s="442"/>
      <c r="D192" s="443"/>
      <c r="E192" s="27"/>
      <c r="F192" s="27"/>
      <c r="G192" s="29"/>
      <c r="H192" s="444"/>
      <c r="I192" s="442"/>
      <c r="J192" s="442"/>
      <c r="K192" s="443"/>
      <c r="L192" s="1">
        <f t="shared" si="15"/>
        <v>7</v>
      </c>
      <c r="M192" s="1" t="str">
        <f t="shared" si="17"/>
        <v>Yes</v>
      </c>
      <c r="N192" s="1" t="str">
        <f t="shared" si="16"/>
        <v/>
      </c>
    </row>
    <row r="193" spans="1:14" ht="15" customHeight="1" x14ac:dyDescent="0.2">
      <c r="A193" s="444"/>
      <c r="B193" s="442"/>
      <c r="C193" s="442"/>
      <c r="D193" s="443"/>
      <c r="E193" s="27"/>
      <c r="F193" s="27"/>
      <c r="G193" s="29"/>
      <c r="H193" s="444"/>
      <c r="I193" s="442"/>
      <c r="J193" s="442"/>
      <c r="K193" s="443"/>
      <c r="L193" s="1">
        <f t="shared" si="15"/>
        <v>7</v>
      </c>
      <c r="M193" s="1" t="str">
        <f t="shared" si="17"/>
        <v>Yes</v>
      </c>
      <c r="N193" s="1" t="str">
        <f t="shared" si="16"/>
        <v/>
      </c>
    </row>
    <row r="194" spans="1:14" ht="15" customHeight="1" x14ac:dyDescent="0.2">
      <c r="A194" s="444"/>
      <c r="B194" s="442"/>
      <c r="C194" s="442"/>
      <c r="D194" s="443"/>
      <c r="E194" s="27"/>
      <c r="F194" s="27"/>
      <c r="G194" s="29"/>
      <c r="H194" s="444"/>
      <c r="I194" s="442"/>
      <c r="J194" s="442"/>
      <c r="K194" s="443"/>
      <c r="L194" s="1">
        <f t="shared" si="15"/>
        <v>7</v>
      </c>
      <c r="M194" s="1" t="str">
        <f t="shared" si="17"/>
        <v>Yes</v>
      </c>
      <c r="N194" s="1" t="str">
        <f t="shared" si="16"/>
        <v/>
      </c>
    </row>
    <row r="195" spans="1:14" ht="15" customHeight="1" x14ac:dyDescent="0.2">
      <c r="A195" s="444"/>
      <c r="B195" s="442"/>
      <c r="C195" s="442"/>
      <c r="D195" s="443"/>
      <c r="E195" s="27"/>
      <c r="F195" s="27"/>
      <c r="G195" s="29"/>
      <c r="H195" s="444"/>
      <c r="I195" s="442"/>
      <c r="J195" s="442"/>
      <c r="K195" s="443"/>
      <c r="L195" s="1">
        <f t="shared" si="15"/>
        <v>7</v>
      </c>
      <c r="M195" s="1" t="str">
        <f t="shared" si="17"/>
        <v>Yes</v>
      </c>
      <c r="N195" s="1" t="str">
        <f t="shared" si="16"/>
        <v/>
      </c>
    </row>
    <row r="196" spans="1:14" ht="15" customHeight="1" x14ac:dyDescent="0.2">
      <c r="A196" s="444"/>
      <c r="B196" s="442"/>
      <c r="C196" s="442"/>
      <c r="D196" s="443"/>
      <c r="E196" s="27"/>
      <c r="F196" s="27"/>
      <c r="G196" s="29"/>
      <c r="H196" s="444"/>
      <c r="I196" s="442"/>
      <c r="J196" s="442"/>
      <c r="K196" s="443"/>
      <c r="L196" s="1">
        <f t="shared" si="15"/>
        <v>7</v>
      </c>
      <c r="M196" s="1" t="str">
        <f t="shared" si="17"/>
        <v>Yes</v>
      </c>
      <c r="N196" s="1" t="str">
        <f t="shared" si="16"/>
        <v/>
      </c>
    </row>
    <row r="197" spans="1:14" ht="15" customHeight="1" x14ac:dyDescent="0.2">
      <c r="A197" s="444"/>
      <c r="B197" s="442"/>
      <c r="C197" s="442"/>
      <c r="D197" s="443"/>
      <c r="E197" s="27"/>
      <c r="F197" s="27"/>
      <c r="G197" s="29"/>
      <c r="H197" s="444"/>
      <c r="I197" s="442"/>
      <c r="J197" s="442"/>
      <c r="K197" s="443"/>
      <c r="L197" s="1">
        <f t="shared" si="15"/>
        <v>7</v>
      </c>
      <c r="M197" s="1" t="str">
        <f t="shared" si="17"/>
        <v>Yes</v>
      </c>
      <c r="N197" s="1" t="str">
        <f t="shared" si="16"/>
        <v/>
      </c>
    </row>
    <row r="198" spans="1:14" ht="15" customHeight="1" x14ac:dyDescent="0.2">
      <c r="A198" s="444"/>
      <c r="B198" s="442"/>
      <c r="C198" s="442"/>
      <c r="D198" s="443"/>
      <c r="E198" s="27"/>
      <c r="F198" s="27"/>
      <c r="G198" s="29"/>
      <c r="H198" s="444"/>
      <c r="I198" s="442"/>
      <c r="J198" s="442"/>
      <c r="K198" s="443"/>
      <c r="L198" s="1">
        <f t="shared" si="15"/>
        <v>7</v>
      </c>
      <c r="M198" s="1" t="str">
        <f t="shared" si="17"/>
        <v>Yes</v>
      </c>
      <c r="N198" s="1" t="str">
        <f t="shared" si="16"/>
        <v/>
      </c>
    </row>
    <row r="199" spans="1:14" ht="15" customHeight="1" x14ac:dyDescent="0.2">
      <c r="A199" s="444"/>
      <c r="B199" s="442"/>
      <c r="C199" s="442"/>
      <c r="D199" s="443"/>
      <c r="E199" s="27"/>
      <c r="F199" s="27"/>
      <c r="G199" s="29"/>
      <c r="H199" s="444"/>
      <c r="I199" s="442"/>
      <c r="J199" s="442"/>
      <c r="K199" s="443"/>
      <c r="L199" s="1">
        <f t="shared" si="15"/>
        <v>7</v>
      </c>
      <c r="M199" s="1" t="str">
        <f t="shared" si="17"/>
        <v>Yes</v>
      </c>
      <c r="N199" s="1" t="str">
        <f t="shared" si="16"/>
        <v/>
      </c>
    </row>
    <row r="200" spans="1:14" ht="15" customHeight="1" x14ac:dyDescent="0.2">
      <c r="A200" s="444"/>
      <c r="B200" s="442"/>
      <c r="C200" s="442"/>
      <c r="D200" s="443"/>
      <c r="E200" s="27"/>
      <c r="F200" s="27"/>
      <c r="G200" s="29"/>
      <c r="H200" s="444"/>
      <c r="I200" s="442"/>
      <c r="J200" s="442"/>
      <c r="K200" s="443"/>
      <c r="L200" s="1">
        <f t="shared" si="15"/>
        <v>7</v>
      </c>
      <c r="M200" s="1" t="str">
        <f t="shared" si="17"/>
        <v>Yes</v>
      </c>
      <c r="N200" s="1" t="str">
        <f t="shared" si="16"/>
        <v/>
      </c>
    </row>
    <row r="201" spans="1:14" ht="15" customHeight="1" x14ac:dyDescent="0.2">
      <c r="A201" s="444"/>
      <c r="B201" s="442"/>
      <c r="C201" s="442"/>
      <c r="D201" s="443"/>
      <c r="E201" s="27"/>
      <c r="F201" s="27"/>
      <c r="G201" s="29"/>
      <c r="H201" s="444"/>
      <c r="I201" s="442"/>
      <c r="J201" s="442"/>
      <c r="K201" s="443"/>
      <c r="L201" s="1">
        <f t="shared" si="15"/>
        <v>7</v>
      </c>
      <c r="M201" s="1" t="str">
        <f t="shared" si="17"/>
        <v>Yes</v>
      </c>
      <c r="N201" s="1" t="str">
        <f t="shared" si="16"/>
        <v/>
      </c>
    </row>
    <row r="202" spans="1:14" ht="15" customHeight="1" x14ac:dyDescent="0.2">
      <c r="A202" s="444"/>
      <c r="B202" s="442"/>
      <c r="C202" s="442"/>
      <c r="D202" s="443"/>
      <c r="E202" s="27"/>
      <c r="F202" s="27"/>
      <c r="G202" s="29"/>
      <c r="H202" s="444"/>
      <c r="I202" s="442"/>
      <c r="J202" s="442"/>
      <c r="K202" s="443"/>
      <c r="L202" s="1">
        <f t="shared" si="15"/>
        <v>7</v>
      </c>
      <c r="M202" s="1" t="str">
        <f t="shared" si="17"/>
        <v>Yes</v>
      </c>
      <c r="N202" s="1" t="str">
        <f t="shared" si="16"/>
        <v/>
      </c>
    </row>
    <row r="203" spans="1:14" ht="15" customHeight="1" x14ac:dyDescent="0.2">
      <c r="A203" s="444"/>
      <c r="B203" s="442"/>
      <c r="C203" s="442"/>
      <c r="D203" s="443"/>
      <c r="E203" s="27"/>
      <c r="F203" s="27"/>
      <c r="G203" s="29"/>
      <c r="H203" s="444"/>
      <c r="I203" s="442"/>
      <c r="J203" s="442"/>
      <c r="K203" s="443"/>
      <c r="L203" s="1">
        <f t="shared" si="15"/>
        <v>7</v>
      </c>
      <c r="M203" s="1" t="str">
        <f t="shared" si="17"/>
        <v>Yes</v>
      </c>
      <c r="N203" s="1" t="str">
        <f t="shared" si="16"/>
        <v/>
      </c>
    </row>
    <row r="204" spans="1:14" ht="15" customHeight="1" x14ac:dyDescent="0.2">
      <c r="A204" s="444"/>
      <c r="B204" s="442"/>
      <c r="C204" s="442"/>
      <c r="D204" s="443"/>
      <c r="E204" s="27"/>
      <c r="F204" s="27"/>
      <c r="G204" s="29"/>
      <c r="H204" s="444"/>
      <c r="I204" s="442"/>
      <c r="J204" s="442"/>
      <c r="K204" s="443"/>
      <c r="L204" s="1">
        <f t="shared" si="15"/>
        <v>7</v>
      </c>
      <c r="M204" s="1" t="str">
        <f t="shared" si="17"/>
        <v>Yes</v>
      </c>
      <c r="N204" s="1" t="str">
        <f t="shared" si="16"/>
        <v/>
      </c>
    </row>
    <row r="205" spans="1:14" ht="15" customHeight="1" x14ac:dyDescent="0.2">
      <c r="A205" s="444"/>
      <c r="B205" s="442"/>
      <c r="C205" s="442"/>
      <c r="D205" s="443"/>
      <c r="E205" s="27"/>
      <c r="F205" s="27"/>
      <c r="G205" s="29"/>
      <c r="H205" s="444"/>
      <c r="I205" s="442"/>
      <c r="J205" s="442"/>
      <c r="K205" s="443"/>
      <c r="L205" s="1">
        <f t="shared" si="15"/>
        <v>7</v>
      </c>
      <c r="M205" s="1" t="str">
        <f t="shared" si="17"/>
        <v>Yes</v>
      </c>
      <c r="N205" s="1" t="str">
        <f t="shared" si="16"/>
        <v/>
      </c>
    </row>
    <row r="206" spans="1:14" ht="15" customHeight="1" x14ac:dyDescent="0.2">
      <c r="A206" s="444"/>
      <c r="B206" s="442"/>
      <c r="C206" s="442"/>
      <c r="D206" s="443"/>
      <c r="E206" s="27"/>
      <c r="F206" s="27"/>
      <c r="G206" s="29"/>
      <c r="H206" s="444"/>
      <c r="I206" s="442"/>
      <c r="J206" s="442"/>
      <c r="K206" s="443"/>
      <c r="L206" s="1">
        <f t="shared" si="15"/>
        <v>7</v>
      </c>
      <c r="M206" s="1" t="str">
        <f t="shared" si="17"/>
        <v>Yes</v>
      </c>
      <c r="N206" s="1" t="str">
        <f t="shared" si="16"/>
        <v/>
      </c>
    </row>
    <row r="207" spans="1:14" ht="15" customHeight="1" x14ac:dyDescent="0.2">
      <c r="A207" s="444"/>
      <c r="B207" s="442"/>
      <c r="C207" s="442"/>
      <c r="D207" s="443"/>
      <c r="E207" s="27"/>
      <c r="F207" s="27"/>
      <c r="G207" s="29"/>
      <c r="H207" s="444"/>
      <c r="I207" s="442"/>
      <c r="J207" s="442"/>
      <c r="K207" s="443"/>
      <c r="L207" s="1">
        <f t="shared" si="15"/>
        <v>7</v>
      </c>
      <c r="M207" s="1" t="str">
        <f t="shared" si="17"/>
        <v>Yes</v>
      </c>
      <c r="N207" s="1" t="str">
        <f t="shared" si="16"/>
        <v/>
      </c>
    </row>
    <row r="208" spans="1:14" ht="15" customHeight="1" x14ac:dyDescent="0.2">
      <c r="A208" s="444"/>
      <c r="B208" s="442"/>
      <c r="C208" s="442"/>
      <c r="D208" s="443"/>
      <c r="E208" s="27"/>
      <c r="F208" s="27"/>
      <c r="G208" s="29"/>
      <c r="H208" s="444"/>
      <c r="I208" s="442"/>
      <c r="J208" s="442"/>
      <c r="K208" s="443"/>
      <c r="L208" s="1">
        <f t="shared" si="15"/>
        <v>7</v>
      </c>
      <c r="M208" s="1" t="str">
        <f t="shared" si="17"/>
        <v>Yes</v>
      </c>
      <c r="N208" s="1" t="str">
        <f t="shared" si="16"/>
        <v/>
      </c>
    </row>
    <row r="209" spans="1:14" ht="15" customHeight="1" x14ac:dyDescent="0.2">
      <c r="A209" s="444"/>
      <c r="B209" s="442"/>
      <c r="C209" s="442"/>
      <c r="D209" s="443"/>
      <c r="E209" s="27"/>
      <c r="F209" s="27"/>
      <c r="G209" s="29"/>
      <c r="H209" s="444"/>
      <c r="I209" s="442"/>
      <c r="J209" s="442"/>
      <c r="K209" s="443"/>
      <c r="L209" s="1">
        <f t="shared" si="15"/>
        <v>7</v>
      </c>
      <c r="M209" s="1" t="str">
        <f t="shared" si="17"/>
        <v>Yes</v>
      </c>
      <c r="N209" s="1" t="str">
        <f t="shared" si="16"/>
        <v/>
      </c>
    </row>
    <row r="210" spans="1:14" ht="15" customHeight="1" x14ac:dyDescent="0.2">
      <c r="A210" s="444"/>
      <c r="B210" s="442"/>
      <c r="C210" s="442"/>
      <c r="D210" s="443"/>
      <c r="E210" s="27"/>
      <c r="F210" s="27"/>
      <c r="G210" s="29"/>
      <c r="H210" s="444"/>
      <c r="I210" s="442"/>
      <c r="J210" s="442"/>
      <c r="K210" s="443"/>
      <c r="L210" s="1">
        <f t="shared" si="15"/>
        <v>7</v>
      </c>
      <c r="M210" s="1" t="str">
        <f t="shared" si="17"/>
        <v>Yes</v>
      </c>
      <c r="N210" s="1" t="str">
        <f t="shared" si="16"/>
        <v/>
      </c>
    </row>
    <row r="211" spans="1:14" ht="15" customHeight="1" x14ac:dyDescent="0.2">
      <c r="A211" s="444"/>
      <c r="B211" s="442"/>
      <c r="C211" s="442"/>
      <c r="D211" s="443"/>
      <c r="E211" s="27"/>
      <c r="F211" s="27"/>
      <c r="G211" s="29"/>
      <c r="H211" s="444"/>
      <c r="I211" s="442"/>
      <c r="J211" s="442"/>
      <c r="K211" s="443"/>
      <c r="L211" s="1">
        <f t="shared" si="15"/>
        <v>7</v>
      </c>
      <c r="M211" s="1" t="str">
        <f t="shared" si="17"/>
        <v>Yes</v>
      </c>
      <c r="N211" s="1" t="str">
        <f t="shared" si="16"/>
        <v/>
      </c>
    </row>
    <row r="212" spans="1:14" ht="15" customHeight="1" x14ac:dyDescent="0.2">
      <c r="A212" s="444"/>
      <c r="B212" s="442"/>
      <c r="C212" s="442"/>
      <c r="D212" s="443"/>
      <c r="E212" s="27"/>
      <c r="F212" s="27"/>
      <c r="G212" s="29"/>
      <c r="H212" s="444"/>
      <c r="I212" s="442"/>
      <c r="J212" s="442"/>
      <c r="K212" s="443"/>
      <c r="L212" s="1">
        <f t="shared" si="15"/>
        <v>7</v>
      </c>
      <c r="M212" s="1" t="str">
        <f t="shared" si="17"/>
        <v>Yes</v>
      </c>
      <c r="N212" s="1" t="str">
        <f t="shared" si="16"/>
        <v/>
      </c>
    </row>
    <row r="213" spans="1:14" ht="15" customHeight="1" x14ac:dyDescent="0.2">
      <c r="A213" s="444"/>
      <c r="B213" s="442"/>
      <c r="C213" s="442"/>
      <c r="D213" s="443"/>
      <c r="E213" s="27"/>
      <c r="F213" s="27"/>
      <c r="G213" s="29"/>
      <c r="H213" s="444"/>
      <c r="I213" s="442"/>
      <c r="J213" s="442"/>
      <c r="K213" s="443"/>
      <c r="L213" s="1">
        <f t="shared" si="15"/>
        <v>7</v>
      </c>
      <c r="M213" s="1" t="str">
        <f t="shared" si="17"/>
        <v>Yes</v>
      </c>
      <c r="N213" s="1" t="str">
        <f t="shared" si="16"/>
        <v/>
      </c>
    </row>
    <row r="214" spans="1:14" ht="15" customHeight="1" x14ac:dyDescent="0.2">
      <c r="A214" s="550" t="s">
        <v>100</v>
      </c>
      <c r="B214" s="480"/>
      <c r="C214" s="480"/>
      <c r="D214" s="480"/>
      <c r="E214" s="480"/>
      <c r="F214" s="481"/>
      <c r="G214" s="446">
        <f>SUM(G189:G213)</f>
        <v>0</v>
      </c>
      <c r="H214" s="447"/>
      <c r="I214" s="447"/>
      <c r="J214" s="447"/>
      <c r="K214" s="551"/>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5" right="0.75" top="1" bottom="1" header="0.5" footer="0.5"/>
  <pageSetup scale="76" fitToHeight="0" orientation="landscape" r:id="rId1"/>
  <headerFooter alignWithMargins="0">
    <oddHeader>&amp;LFFY 2010 Consolidated Application&amp;C&amp;A&amp;R&amp;P of &amp;N</oddHeader>
  </headerFooter>
  <rowBreaks count="5" manualBreakCount="5">
    <brk id="39" max="16383" man="1"/>
    <brk id="75" max="10" man="1"/>
    <brk id="110" max="10" man="1"/>
    <brk id="145" max="10" man="1"/>
    <brk id="18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zoomScaleNormal="100" workbookViewId="0">
      <selection sqref="A1:C8"/>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617" t="s">
        <v>136</v>
      </c>
      <c r="B1" s="618"/>
      <c r="C1" s="618"/>
      <c r="D1" s="507" t="s">
        <v>56</v>
      </c>
      <c r="E1" s="508"/>
      <c r="F1" s="508"/>
      <c r="G1" s="508"/>
      <c r="H1" s="508"/>
      <c r="I1" s="508"/>
      <c r="J1" s="508"/>
      <c r="K1" s="535" t="str">
        <f>IF(J85=('1'!H28-'3'!F20),"Your budget is now complete.","The total amount for which you have budgeted does not match the unconsolidated portion of the LEA's Title III, Part A allocation.")</f>
        <v>Your budget is now complete.</v>
      </c>
    </row>
    <row r="2" spans="1:11" ht="12.75" customHeight="1" x14ac:dyDescent="0.2">
      <c r="A2" s="619"/>
      <c r="B2" s="620"/>
      <c r="C2" s="620"/>
      <c r="D2" s="509"/>
      <c r="E2" s="510"/>
      <c r="F2" s="510"/>
      <c r="G2" s="510"/>
      <c r="H2" s="510"/>
      <c r="I2" s="510"/>
      <c r="J2" s="510"/>
      <c r="K2" s="536"/>
    </row>
    <row r="3" spans="1:11" ht="12.75" customHeight="1" x14ac:dyDescent="0.2">
      <c r="A3" s="619"/>
      <c r="B3" s="620"/>
      <c r="C3" s="620"/>
      <c r="D3" s="509"/>
      <c r="E3" s="510"/>
      <c r="F3" s="510"/>
      <c r="G3" s="510"/>
      <c r="H3" s="510"/>
      <c r="I3" s="510"/>
      <c r="J3" s="510"/>
      <c r="K3" s="536"/>
    </row>
    <row r="4" spans="1:11" ht="13.5" customHeight="1" thickBot="1" x14ac:dyDescent="0.25">
      <c r="A4" s="619"/>
      <c r="B4" s="620"/>
      <c r="C4" s="620"/>
      <c r="D4" s="511"/>
      <c r="E4" s="512"/>
      <c r="F4" s="512"/>
      <c r="G4" s="512"/>
      <c r="H4" s="512"/>
      <c r="I4" s="512"/>
      <c r="J4" s="512"/>
      <c r="K4" s="536"/>
    </row>
    <row r="5" spans="1:11" ht="12.75" customHeight="1" x14ac:dyDescent="0.2">
      <c r="A5" s="619"/>
      <c r="B5" s="620"/>
      <c r="C5" s="620"/>
      <c r="D5" s="538" t="s">
        <v>57</v>
      </c>
      <c r="E5" s="538" t="s">
        <v>58</v>
      </c>
      <c r="F5" s="538" t="s">
        <v>138</v>
      </c>
      <c r="G5" s="538" t="s">
        <v>140</v>
      </c>
      <c r="H5" s="538" t="s">
        <v>61</v>
      </c>
      <c r="I5" s="538" t="s">
        <v>117</v>
      </c>
      <c r="J5" s="540" t="s">
        <v>118</v>
      </c>
      <c r="K5" s="536"/>
    </row>
    <row r="6" spans="1:11" ht="12.75" customHeight="1" x14ac:dyDescent="0.2">
      <c r="A6" s="619"/>
      <c r="B6" s="620"/>
      <c r="C6" s="620"/>
      <c r="D6" s="539"/>
      <c r="E6" s="539"/>
      <c r="F6" s="539"/>
      <c r="G6" s="539"/>
      <c r="H6" s="539"/>
      <c r="I6" s="539"/>
      <c r="J6" s="541"/>
      <c r="K6" s="536"/>
    </row>
    <row r="7" spans="1:11" ht="12.75" customHeight="1" x14ac:dyDescent="0.2">
      <c r="A7" s="619"/>
      <c r="B7" s="620"/>
      <c r="C7" s="620"/>
      <c r="D7" s="539"/>
      <c r="E7" s="539"/>
      <c r="F7" s="539"/>
      <c r="G7" s="539"/>
      <c r="H7" s="539"/>
      <c r="I7" s="539"/>
      <c r="J7" s="542"/>
      <c r="K7" s="536"/>
    </row>
    <row r="8" spans="1:11" ht="13.5" customHeight="1" thickBot="1" x14ac:dyDescent="0.25">
      <c r="A8" s="621"/>
      <c r="B8" s="620"/>
      <c r="C8" s="620"/>
      <c r="D8" s="539"/>
      <c r="E8" s="539"/>
      <c r="F8" s="539"/>
      <c r="G8" s="539"/>
      <c r="H8" s="539"/>
      <c r="I8" s="539"/>
      <c r="J8" s="543"/>
      <c r="K8" s="536"/>
    </row>
    <row r="9" spans="1:11" ht="12.75" customHeight="1" x14ac:dyDescent="0.2">
      <c r="A9" s="526" t="s">
        <v>63</v>
      </c>
      <c r="B9" s="516" t="s">
        <v>50</v>
      </c>
      <c r="C9" s="35" t="s">
        <v>129</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t="shared" ref="J9:J74" si="0">SUM(D9:I9)</f>
        <v>0</v>
      </c>
      <c r="K9" s="536"/>
    </row>
    <row r="10" spans="1:11" ht="12.75" customHeight="1" x14ac:dyDescent="0.2">
      <c r="A10" s="527"/>
      <c r="B10" s="518"/>
      <c r="C10" s="36" t="s">
        <v>111</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536"/>
    </row>
    <row r="11" spans="1:11" ht="12.75" customHeight="1" x14ac:dyDescent="0.2">
      <c r="A11" s="527"/>
      <c r="B11" s="518"/>
      <c r="C11" s="36" t="s">
        <v>130</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536"/>
    </row>
    <row r="12" spans="1:11" ht="12.75" customHeight="1" x14ac:dyDescent="0.2">
      <c r="A12" s="527"/>
      <c r="B12" s="518"/>
      <c r="C12" s="36" t="s">
        <v>134</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536"/>
    </row>
    <row r="13" spans="1:11" ht="12.75" customHeight="1" x14ac:dyDescent="0.2">
      <c r="A13" s="527"/>
      <c r="B13" s="518"/>
      <c r="C13" s="36" t="s">
        <v>131</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536"/>
    </row>
    <row r="14" spans="1:11" ht="12.75" customHeight="1" x14ac:dyDescent="0.2">
      <c r="A14" s="527"/>
      <c r="B14" s="518"/>
      <c r="C14" s="36" t="s">
        <v>132</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536"/>
    </row>
    <row r="15" spans="1:11" ht="12.75" customHeight="1" x14ac:dyDescent="0.2">
      <c r="A15" s="527"/>
      <c r="B15" s="518"/>
      <c r="C15" s="36" t="s">
        <v>133</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536"/>
    </row>
    <row r="16" spans="1:11" ht="12.75" customHeight="1" x14ac:dyDescent="0.2">
      <c r="A16" s="527"/>
      <c r="B16" s="518"/>
      <c r="C16" s="36" t="s">
        <v>135</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536"/>
    </row>
    <row r="17" spans="1:11" ht="12.75" customHeight="1" x14ac:dyDescent="0.2">
      <c r="A17" s="527"/>
      <c r="B17" s="518"/>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536"/>
    </row>
    <row r="18" spans="1:11" ht="12.75" customHeight="1" x14ac:dyDescent="0.2">
      <c r="A18" s="527"/>
      <c r="B18" s="518"/>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536"/>
    </row>
    <row r="19" spans="1:11" ht="13.5" customHeight="1" thickBot="1" x14ac:dyDescent="0.25">
      <c r="A19" s="527"/>
      <c r="B19" s="572"/>
      <c r="C19" s="37" t="s">
        <v>114</v>
      </c>
      <c r="D19" s="38">
        <f t="shared" ref="D19:I19" si="1">SUM(D9:D18)</f>
        <v>0</v>
      </c>
      <c r="E19" s="38">
        <f t="shared" si="1"/>
        <v>0</v>
      </c>
      <c r="F19" s="38">
        <f t="shared" si="1"/>
        <v>0</v>
      </c>
      <c r="G19" s="38">
        <f t="shared" si="1"/>
        <v>0</v>
      </c>
      <c r="H19" s="38">
        <f t="shared" si="1"/>
        <v>0</v>
      </c>
      <c r="I19" s="38">
        <f t="shared" si="1"/>
        <v>0</v>
      </c>
      <c r="J19" s="41">
        <f t="shared" si="0"/>
        <v>0</v>
      </c>
      <c r="K19" s="536"/>
    </row>
    <row r="20" spans="1:11" ht="12.75" customHeight="1" x14ac:dyDescent="0.2">
      <c r="A20" s="527"/>
      <c r="B20" s="516" t="s">
        <v>51</v>
      </c>
      <c r="C20" s="35" t="s">
        <v>129</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536"/>
    </row>
    <row r="21" spans="1:11" ht="12.75" customHeight="1" x14ac:dyDescent="0.2">
      <c r="A21" s="527"/>
      <c r="B21" s="518"/>
      <c r="C21" s="36" t="s">
        <v>111</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536"/>
    </row>
    <row r="22" spans="1:11" ht="12.75" customHeight="1" x14ac:dyDescent="0.2">
      <c r="A22" s="527"/>
      <c r="B22" s="518"/>
      <c r="C22" s="36" t="s">
        <v>130</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536"/>
    </row>
    <row r="23" spans="1:11" ht="12.75" customHeight="1" x14ac:dyDescent="0.2">
      <c r="A23" s="527"/>
      <c r="B23" s="518"/>
      <c r="C23" s="36" t="s">
        <v>134</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536"/>
    </row>
    <row r="24" spans="1:11" ht="12.75" customHeight="1" x14ac:dyDescent="0.2">
      <c r="A24" s="527"/>
      <c r="B24" s="518"/>
      <c r="C24" s="36" t="s">
        <v>131</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536"/>
    </row>
    <row r="25" spans="1:11" ht="12.75" customHeight="1" x14ac:dyDescent="0.2">
      <c r="A25" s="527"/>
      <c r="B25" s="518"/>
      <c r="C25" s="36" t="s">
        <v>132</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536"/>
    </row>
    <row r="26" spans="1:11" ht="12.75" customHeight="1" x14ac:dyDescent="0.2">
      <c r="A26" s="527"/>
      <c r="B26" s="518"/>
      <c r="C26" s="36" t="s">
        <v>133</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536"/>
    </row>
    <row r="27" spans="1:11" ht="12.75" customHeight="1" x14ac:dyDescent="0.2">
      <c r="A27" s="527"/>
      <c r="B27" s="518"/>
      <c r="C27" s="36" t="s">
        <v>135</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536"/>
    </row>
    <row r="28" spans="1:11" ht="12.75" customHeight="1" x14ac:dyDescent="0.2">
      <c r="A28" s="527"/>
      <c r="B28" s="518"/>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536"/>
    </row>
    <row r="29" spans="1:11" ht="12.75" customHeight="1" x14ac:dyDescent="0.2">
      <c r="A29" s="527"/>
      <c r="B29" s="518"/>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536"/>
    </row>
    <row r="30" spans="1:11" ht="13.5" customHeight="1" thickBot="1" x14ac:dyDescent="0.25">
      <c r="A30" s="527"/>
      <c r="B30" s="572"/>
      <c r="C30" s="37" t="s">
        <v>114</v>
      </c>
      <c r="D30" s="38">
        <f t="shared" ref="D30:I30" si="2">SUM(D20:D29)</f>
        <v>0</v>
      </c>
      <c r="E30" s="38">
        <f t="shared" si="2"/>
        <v>0</v>
      </c>
      <c r="F30" s="38">
        <f t="shared" si="2"/>
        <v>0</v>
      </c>
      <c r="G30" s="38">
        <f t="shared" si="2"/>
        <v>0</v>
      </c>
      <c r="H30" s="38">
        <f t="shared" si="2"/>
        <v>0</v>
      </c>
      <c r="I30" s="38">
        <f t="shared" si="2"/>
        <v>0</v>
      </c>
      <c r="J30" s="41">
        <f t="shared" si="0"/>
        <v>0</v>
      </c>
      <c r="K30" s="536"/>
    </row>
    <row r="31" spans="1:11" ht="12.75" customHeight="1" x14ac:dyDescent="0.2">
      <c r="A31" s="527"/>
      <c r="B31" s="516" t="s">
        <v>94</v>
      </c>
      <c r="C31" s="35" t="s">
        <v>129</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536"/>
    </row>
    <row r="32" spans="1:11" ht="12.75" customHeight="1" x14ac:dyDescent="0.2">
      <c r="A32" s="527"/>
      <c r="B32" s="518"/>
      <c r="C32" s="36" t="s">
        <v>111</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536"/>
    </row>
    <row r="33" spans="1:11" ht="12.75" customHeight="1" x14ac:dyDescent="0.2">
      <c r="A33" s="527"/>
      <c r="B33" s="518"/>
      <c r="C33" s="36" t="s">
        <v>130</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536"/>
    </row>
    <row r="34" spans="1:11" ht="12.75" customHeight="1" x14ac:dyDescent="0.2">
      <c r="A34" s="527"/>
      <c r="B34" s="518"/>
      <c r="C34" s="36" t="s">
        <v>134</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536"/>
    </row>
    <row r="35" spans="1:11" ht="12.75" customHeight="1" x14ac:dyDescent="0.2">
      <c r="A35" s="527"/>
      <c r="B35" s="518"/>
      <c r="C35" s="36" t="s">
        <v>131</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536"/>
    </row>
    <row r="36" spans="1:11" ht="12.75" customHeight="1" x14ac:dyDescent="0.2">
      <c r="A36" s="527"/>
      <c r="B36" s="518"/>
      <c r="C36" s="36" t="s">
        <v>132</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536"/>
    </row>
    <row r="37" spans="1:11" ht="12.75" customHeight="1" x14ac:dyDescent="0.2">
      <c r="A37" s="527"/>
      <c r="B37" s="518"/>
      <c r="C37" s="36" t="s">
        <v>133</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536"/>
    </row>
    <row r="38" spans="1:11" ht="12.75" customHeight="1" x14ac:dyDescent="0.2">
      <c r="A38" s="527"/>
      <c r="B38" s="518"/>
      <c r="C38" s="36" t="s">
        <v>135</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536"/>
    </row>
    <row r="39" spans="1:11" ht="12.75" customHeight="1" x14ac:dyDescent="0.2">
      <c r="A39" s="527"/>
      <c r="B39" s="518"/>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536"/>
    </row>
    <row r="40" spans="1:11" ht="12.75" customHeight="1" x14ac:dyDescent="0.2">
      <c r="A40" s="527"/>
      <c r="B40" s="518"/>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536"/>
    </row>
    <row r="41" spans="1:11" ht="13.5" customHeight="1" thickBot="1" x14ac:dyDescent="0.25">
      <c r="A41" s="527"/>
      <c r="B41" s="572"/>
      <c r="C41" s="37" t="s">
        <v>114</v>
      </c>
      <c r="D41" s="38">
        <f t="shared" ref="D41:I41" si="3">SUM(D31:D40)</f>
        <v>0</v>
      </c>
      <c r="E41" s="38">
        <f t="shared" si="3"/>
        <v>0</v>
      </c>
      <c r="F41" s="38">
        <f t="shared" si="3"/>
        <v>0</v>
      </c>
      <c r="G41" s="38">
        <f t="shared" si="3"/>
        <v>0</v>
      </c>
      <c r="H41" s="38">
        <f t="shared" si="3"/>
        <v>0</v>
      </c>
      <c r="I41" s="38">
        <f t="shared" si="3"/>
        <v>0</v>
      </c>
      <c r="J41" s="41">
        <f t="shared" si="0"/>
        <v>0</v>
      </c>
      <c r="K41" s="536"/>
    </row>
    <row r="42" spans="1:11" ht="12.75" customHeight="1" x14ac:dyDescent="0.2">
      <c r="A42" s="527"/>
      <c r="B42" s="516" t="s">
        <v>90</v>
      </c>
      <c r="C42" s="35" t="s">
        <v>129</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536"/>
    </row>
    <row r="43" spans="1:11" x14ac:dyDescent="0.2">
      <c r="A43" s="527"/>
      <c r="B43" s="518"/>
      <c r="C43" s="36" t="s">
        <v>111</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536"/>
    </row>
    <row r="44" spans="1:11" x14ac:dyDescent="0.2">
      <c r="A44" s="527"/>
      <c r="B44" s="518"/>
      <c r="C44" s="36" t="s">
        <v>130</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536"/>
    </row>
    <row r="45" spans="1:11" x14ac:dyDescent="0.2">
      <c r="A45" s="527"/>
      <c r="B45" s="518"/>
      <c r="C45" s="36" t="s">
        <v>134</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536"/>
    </row>
    <row r="46" spans="1:11" x14ac:dyDescent="0.2">
      <c r="A46" s="527"/>
      <c r="B46" s="518"/>
      <c r="C46" s="36" t="s">
        <v>131</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536"/>
    </row>
    <row r="47" spans="1:11" x14ac:dyDescent="0.2">
      <c r="A47" s="527"/>
      <c r="B47" s="518"/>
      <c r="C47" s="36" t="s">
        <v>132</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536"/>
    </row>
    <row r="48" spans="1:11" x14ac:dyDescent="0.2">
      <c r="A48" s="527"/>
      <c r="B48" s="518"/>
      <c r="C48" s="36" t="s">
        <v>133</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536"/>
    </row>
    <row r="49" spans="1:11" x14ac:dyDescent="0.2">
      <c r="A49" s="527"/>
      <c r="B49" s="518"/>
      <c r="C49" s="36" t="s">
        <v>135</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536"/>
    </row>
    <row r="50" spans="1:11" x14ac:dyDescent="0.2">
      <c r="A50" s="527"/>
      <c r="B50" s="518"/>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536"/>
    </row>
    <row r="51" spans="1:11" x14ac:dyDescent="0.2">
      <c r="A51" s="527"/>
      <c r="B51" s="518"/>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536"/>
    </row>
    <row r="52" spans="1:11" ht="13.5" thickBot="1" x14ac:dyDescent="0.25">
      <c r="A52" s="527"/>
      <c r="B52" s="572"/>
      <c r="C52" s="37" t="s">
        <v>114</v>
      </c>
      <c r="D52" s="38">
        <f t="shared" ref="D52:I52" si="4">SUM(D42:D51)</f>
        <v>0</v>
      </c>
      <c r="E52" s="38">
        <f t="shared" si="4"/>
        <v>0</v>
      </c>
      <c r="F52" s="38">
        <f t="shared" si="4"/>
        <v>0</v>
      </c>
      <c r="G52" s="38">
        <f t="shared" si="4"/>
        <v>0</v>
      </c>
      <c r="H52" s="38">
        <f t="shared" si="4"/>
        <v>0</v>
      </c>
      <c r="I52" s="38">
        <f t="shared" si="4"/>
        <v>0</v>
      </c>
      <c r="J52" s="41">
        <f t="shared" si="0"/>
        <v>0</v>
      </c>
      <c r="K52" s="536"/>
    </row>
    <row r="53" spans="1:11" ht="12.75" customHeight="1" x14ac:dyDescent="0.2">
      <c r="A53" s="527"/>
      <c r="B53" s="516" t="s">
        <v>95</v>
      </c>
      <c r="C53" s="35" t="s">
        <v>129</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536"/>
    </row>
    <row r="54" spans="1:11" x14ac:dyDescent="0.2">
      <c r="A54" s="527"/>
      <c r="B54" s="518"/>
      <c r="C54" s="36" t="s">
        <v>111</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536"/>
    </row>
    <row r="55" spans="1:11" x14ac:dyDescent="0.2">
      <c r="A55" s="527"/>
      <c r="B55" s="518"/>
      <c r="C55" s="36" t="s">
        <v>130</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536"/>
    </row>
    <row r="56" spans="1:11" x14ac:dyDescent="0.2">
      <c r="A56" s="527"/>
      <c r="B56" s="518"/>
      <c r="C56" s="36" t="s">
        <v>134</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536"/>
    </row>
    <row r="57" spans="1:11" x14ac:dyDescent="0.2">
      <c r="A57" s="527"/>
      <c r="B57" s="518"/>
      <c r="C57" s="36" t="s">
        <v>131</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536"/>
    </row>
    <row r="58" spans="1:11" x14ac:dyDescent="0.2">
      <c r="A58" s="527"/>
      <c r="B58" s="518"/>
      <c r="C58" s="36" t="s">
        <v>132</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536"/>
    </row>
    <row r="59" spans="1:11" x14ac:dyDescent="0.2">
      <c r="A59" s="527"/>
      <c r="B59" s="518"/>
      <c r="C59" s="36" t="s">
        <v>133</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536"/>
    </row>
    <row r="60" spans="1:11" x14ac:dyDescent="0.2">
      <c r="A60" s="527"/>
      <c r="B60" s="518"/>
      <c r="C60" s="36" t="s">
        <v>135</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536"/>
    </row>
    <row r="61" spans="1:11" x14ac:dyDescent="0.2">
      <c r="A61" s="527"/>
      <c r="B61" s="518"/>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536"/>
    </row>
    <row r="62" spans="1:11" x14ac:dyDescent="0.2">
      <c r="A62" s="527"/>
      <c r="B62" s="518"/>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536"/>
    </row>
    <row r="63" spans="1:11" ht="13.5" thickBot="1" x14ac:dyDescent="0.25">
      <c r="A63" s="527"/>
      <c r="B63" s="572"/>
      <c r="C63" s="37" t="s">
        <v>114</v>
      </c>
      <c r="D63" s="38">
        <f t="shared" ref="D63:I63" si="5">SUM(D53:D62)</f>
        <v>0</v>
      </c>
      <c r="E63" s="38">
        <f t="shared" si="5"/>
        <v>0</v>
      </c>
      <c r="F63" s="38">
        <f t="shared" si="5"/>
        <v>0</v>
      </c>
      <c r="G63" s="38">
        <f t="shared" si="5"/>
        <v>0</v>
      </c>
      <c r="H63" s="38">
        <f t="shared" si="5"/>
        <v>0</v>
      </c>
      <c r="I63" s="38">
        <f t="shared" si="5"/>
        <v>0</v>
      </c>
      <c r="J63" s="41">
        <f t="shared" si="0"/>
        <v>0</v>
      </c>
      <c r="K63" s="536"/>
    </row>
    <row r="64" spans="1:11" ht="12.75" customHeight="1" x14ac:dyDescent="0.2">
      <c r="A64" s="527"/>
      <c r="B64" s="516" t="s">
        <v>52</v>
      </c>
      <c r="C64" s="35" t="s">
        <v>129</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536"/>
    </row>
    <row r="65" spans="1:11" x14ac:dyDescent="0.2">
      <c r="A65" s="527"/>
      <c r="B65" s="518"/>
      <c r="C65" s="36" t="s">
        <v>111</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536"/>
    </row>
    <row r="66" spans="1:11" x14ac:dyDescent="0.2">
      <c r="A66" s="527"/>
      <c r="B66" s="518"/>
      <c r="C66" s="36" t="s">
        <v>130</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536"/>
    </row>
    <row r="67" spans="1:11" x14ac:dyDescent="0.2">
      <c r="A67" s="527"/>
      <c r="B67" s="518"/>
      <c r="C67" s="36" t="s">
        <v>134</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536"/>
    </row>
    <row r="68" spans="1:11" x14ac:dyDescent="0.2">
      <c r="A68" s="527"/>
      <c r="B68" s="518"/>
      <c r="C68" s="36" t="s">
        <v>131</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536"/>
    </row>
    <row r="69" spans="1:11" x14ac:dyDescent="0.2">
      <c r="A69" s="527"/>
      <c r="B69" s="518"/>
      <c r="C69" s="36" t="s">
        <v>132</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536"/>
    </row>
    <row r="70" spans="1:11" x14ac:dyDescent="0.2">
      <c r="A70" s="527"/>
      <c r="B70" s="518"/>
      <c r="C70" s="36" t="s">
        <v>133</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536"/>
    </row>
    <row r="71" spans="1:11" x14ac:dyDescent="0.2">
      <c r="A71" s="527"/>
      <c r="B71" s="518"/>
      <c r="C71" s="36" t="s">
        <v>135</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536"/>
    </row>
    <row r="72" spans="1:11" x14ac:dyDescent="0.2">
      <c r="A72" s="527"/>
      <c r="B72" s="518"/>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536"/>
    </row>
    <row r="73" spans="1:11" x14ac:dyDescent="0.2">
      <c r="A73" s="527"/>
      <c r="B73" s="518"/>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536"/>
    </row>
    <row r="74" spans="1:11" ht="13.5" thickBot="1" x14ac:dyDescent="0.25">
      <c r="A74" s="527"/>
      <c r="B74" s="572"/>
      <c r="C74" s="37" t="s">
        <v>114</v>
      </c>
      <c r="D74" s="38">
        <f t="shared" ref="D74:I74" si="6">SUM(D64:D73)</f>
        <v>0</v>
      </c>
      <c r="E74" s="38">
        <f t="shared" si="6"/>
        <v>0</v>
      </c>
      <c r="F74" s="38">
        <f t="shared" si="6"/>
        <v>0</v>
      </c>
      <c r="G74" s="38">
        <f t="shared" si="6"/>
        <v>0</v>
      </c>
      <c r="H74" s="38">
        <f t="shared" si="6"/>
        <v>0</v>
      </c>
      <c r="I74" s="38">
        <f t="shared" si="6"/>
        <v>0</v>
      </c>
      <c r="J74" s="41">
        <f t="shared" si="0"/>
        <v>0</v>
      </c>
      <c r="K74" s="536"/>
    </row>
    <row r="75" spans="1:11" ht="12.75" customHeight="1" x14ac:dyDescent="0.2">
      <c r="A75" s="527"/>
      <c r="B75" s="529" t="s">
        <v>115</v>
      </c>
      <c r="C75" s="43" t="s">
        <v>129</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536"/>
    </row>
    <row r="76" spans="1:11" x14ac:dyDescent="0.2">
      <c r="A76" s="527"/>
      <c r="B76" s="531"/>
      <c r="C76" s="45" t="s">
        <v>111</v>
      </c>
      <c r="D76" s="53">
        <f t="shared" ref="D76:I84" si="9">SUM(D10,D21,D32,D43,D54,D65)</f>
        <v>0</v>
      </c>
      <c r="E76" s="54">
        <f t="shared" si="9"/>
        <v>0</v>
      </c>
      <c r="F76" s="54">
        <f t="shared" si="9"/>
        <v>0</v>
      </c>
      <c r="G76" s="54">
        <f t="shared" si="9"/>
        <v>0</v>
      </c>
      <c r="H76" s="54">
        <f t="shared" si="9"/>
        <v>0</v>
      </c>
      <c r="I76" s="54">
        <f t="shared" si="9"/>
        <v>0</v>
      </c>
      <c r="J76" s="46">
        <f t="shared" si="8"/>
        <v>0</v>
      </c>
      <c r="K76" s="536"/>
    </row>
    <row r="77" spans="1:11" x14ac:dyDescent="0.2">
      <c r="A77" s="527"/>
      <c r="B77" s="531"/>
      <c r="C77" s="45" t="s">
        <v>130</v>
      </c>
      <c r="D77" s="53">
        <f t="shared" si="9"/>
        <v>0</v>
      </c>
      <c r="E77" s="54">
        <f t="shared" si="9"/>
        <v>0</v>
      </c>
      <c r="F77" s="54">
        <f t="shared" si="9"/>
        <v>0</v>
      </c>
      <c r="G77" s="54">
        <f t="shared" si="9"/>
        <v>0</v>
      </c>
      <c r="H77" s="54">
        <f t="shared" si="9"/>
        <v>0</v>
      </c>
      <c r="I77" s="54">
        <f t="shared" si="9"/>
        <v>0</v>
      </c>
      <c r="J77" s="46">
        <f t="shared" si="8"/>
        <v>0</v>
      </c>
      <c r="K77" s="536"/>
    </row>
    <row r="78" spans="1:11" x14ac:dyDescent="0.2">
      <c r="A78" s="527"/>
      <c r="B78" s="531"/>
      <c r="C78" s="45" t="s">
        <v>134</v>
      </c>
      <c r="D78" s="53">
        <f t="shared" si="9"/>
        <v>0</v>
      </c>
      <c r="E78" s="54">
        <f t="shared" si="9"/>
        <v>0</v>
      </c>
      <c r="F78" s="54">
        <f t="shared" si="9"/>
        <v>0</v>
      </c>
      <c r="G78" s="54">
        <f t="shared" si="9"/>
        <v>0</v>
      </c>
      <c r="H78" s="54">
        <f t="shared" si="9"/>
        <v>0</v>
      </c>
      <c r="I78" s="54">
        <f t="shared" si="9"/>
        <v>0</v>
      </c>
      <c r="J78" s="46">
        <f t="shared" si="8"/>
        <v>0</v>
      </c>
      <c r="K78" s="536"/>
    </row>
    <row r="79" spans="1:11" x14ac:dyDescent="0.2">
      <c r="A79" s="527"/>
      <c r="B79" s="531"/>
      <c r="C79" s="45" t="s">
        <v>131</v>
      </c>
      <c r="D79" s="53">
        <f t="shared" si="9"/>
        <v>0</v>
      </c>
      <c r="E79" s="54">
        <f t="shared" si="9"/>
        <v>0</v>
      </c>
      <c r="F79" s="54">
        <f t="shared" si="9"/>
        <v>0</v>
      </c>
      <c r="G79" s="54">
        <f t="shared" si="9"/>
        <v>0</v>
      </c>
      <c r="H79" s="54">
        <f t="shared" si="9"/>
        <v>0</v>
      </c>
      <c r="I79" s="54">
        <f t="shared" si="9"/>
        <v>0</v>
      </c>
      <c r="J79" s="46">
        <f t="shared" si="8"/>
        <v>0</v>
      </c>
      <c r="K79" s="536"/>
    </row>
    <row r="80" spans="1:11" x14ac:dyDescent="0.2">
      <c r="A80" s="527"/>
      <c r="B80" s="531"/>
      <c r="C80" s="45" t="s">
        <v>132</v>
      </c>
      <c r="D80" s="53">
        <f t="shared" si="9"/>
        <v>0</v>
      </c>
      <c r="E80" s="54">
        <f t="shared" si="9"/>
        <v>0</v>
      </c>
      <c r="F80" s="54">
        <f t="shared" si="9"/>
        <v>0</v>
      </c>
      <c r="G80" s="54">
        <f t="shared" si="9"/>
        <v>0</v>
      </c>
      <c r="H80" s="54">
        <f t="shared" si="9"/>
        <v>0</v>
      </c>
      <c r="I80" s="54">
        <f t="shared" si="9"/>
        <v>0</v>
      </c>
      <c r="J80" s="46">
        <f t="shared" si="8"/>
        <v>0</v>
      </c>
      <c r="K80" s="536"/>
    </row>
    <row r="81" spans="1:11" x14ac:dyDescent="0.2">
      <c r="A81" s="527"/>
      <c r="B81" s="531"/>
      <c r="C81" s="45" t="s">
        <v>133</v>
      </c>
      <c r="D81" s="53">
        <f t="shared" si="9"/>
        <v>0</v>
      </c>
      <c r="E81" s="54">
        <f t="shared" si="9"/>
        <v>0</v>
      </c>
      <c r="F81" s="54">
        <f t="shared" si="9"/>
        <v>0</v>
      </c>
      <c r="G81" s="54">
        <f t="shared" si="9"/>
        <v>0</v>
      </c>
      <c r="H81" s="54">
        <f t="shared" si="9"/>
        <v>0</v>
      </c>
      <c r="I81" s="54">
        <f t="shared" si="9"/>
        <v>0</v>
      </c>
      <c r="J81" s="46">
        <f t="shared" si="8"/>
        <v>0</v>
      </c>
      <c r="K81" s="536"/>
    </row>
    <row r="82" spans="1:11" x14ac:dyDescent="0.2">
      <c r="A82" s="527"/>
      <c r="B82" s="531"/>
      <c r="C82" s="45" t="s">
        <v>135</v>
      </c>
      <c r="D82" s="53">
        <f t="shared" si="9"/>
        <v>0</v>
      </c>
      <c r="E82" s="54">
        <f t="shared" si="9"/>
        <v>0</v>
      </c>
      <c r="F82" s="54">
        <f t="shared" si="9"/>
        <v>0</v>
      </c>
      <c r="G82" s="54">
        <f t="shared" si="9"/>
        <v>0</v>
      </c>
      <c r="H82" s="54">
        <f t="shared" si="9"/>
        <v>0</v>
      </c>
      <c r="I82" s="54">
        <f t="shared" si="9"/>
        <v>0</v>
      </c>
      <c r="J82" s="46">
        <f t="shared" si="8"/>
        <v>0</v>
      </c>
      <c r="K82" s="536"/>
    </row>
    <row r="83" spans="1:11" x14ac:dyDescent="0.2">
      <c r="A83" s="527"/>
      <c r="B83" s="531"/>
      <c r="C83" s="45" t="s">
        <v>108</v>
      </c>
      <c r="D83" s="53">
        <f t="shared" si="9"/>
        <v>0</v>
      </c>
      <c r="E83" s="54">
        <f t="shared" si="9"/>
        <v>0</v>
      </c>
      <c r="F83" s="54">
        <f t="shared" si="9"/>
        <v>0</v>
      </c>
      <c r="G83" s="54">
        <f t="shared" si="9"/>
        <v>0</v>
      </c>
      <c r="H83" s="54">
        <f t="shared" si="9"/>
        <v>0</v>
      </c>
      <c r="I83" s="54">
        <f t="shared" si="9"/>
        <v>0</v>
      </c>
      <c r="J83" s="46">
        <f t="shared" si="8"/>
        <v>0</v>
      </c>
      <c r="K83" s="536"/>
    </row>
    <row r="84" spans="1:11" x14ac:dyDescent="0.2">
      <c r="A84" s="527"/>
      <c r="B84" s="531"/>
      <c r="C84" s="45" t="s">
        <v>52</v>
      </c>
      <c r="D84" s="53">
        <f t="shared" si="9"/>
        <v>0</v>
      </c>
      <c r="E84" s="54">
        <f t="shared" si="9"/>
        <v>0</v>
      </c>
      <c r="F84" s="54">
        <f t="shared" si="9"/>
        <v>0</v>
      </c>
      <c r="G84" s="54">
        <f t="shared" si="9"/>
        <v>0</v>
      </c>
      <c r="H84" s="54">
        <f t="shared" si="9"/>
        <v>0</v>
      </c>
      <c r="I84" s="54">
        <f t="shared" si="9"/>
        <v>0</v>
      </c>
      <c r="J84" s="46">
        <f t="shared" si="8"/>
        <v>0</v>
      </c>
      <c r="K84" s="536"/>
    </row>
    <row r="85" spans="1:11" ht="13.5" thickBot="1" x14ac:dyDescent="0.25">
      <c r="A85" s="528"/>
      <c r="B85" s="573"/>
      <c r="C85" s="39" t="s">
        <v>116</v>
      </c>
      <c r="D85" s="40">
        <f t="shared" ref="D85:I85" si="10">SUM(D75:D84)</f>
        <v>0</v>
      </c>
      <c r="E85" s="40">
        <f t="shared" si="10"/>
        <v>0</v>
      </c>
      <c r="F85" s="40">
        <f t="shared" si="10"/>
        <v>0</v>
      </c>
      <c r="G85" s="40">
        <f t="shared" si="10"/>
        <v>0</v>
      </c>
      <c r="H85" s="40">
        <f t="shared" si="10"/>
        <v>0</v>
      </c>
      <c r="I85" s="40">
        <f t="shared" si="10"/>
        <v>0</v>
      </c>
      <c r="J85" s="42">
        <f t="shared" si="8"/>
        <v>0</v>
      </c>
      <c r="K85" s="537"/>
    </row>
    <row r="86" spans="1:11" ht="13.5" thickTop="1" x14ac:dyDescent="0.2"/>
  </sheetData>
  <sheetProtection password="E686" sheet="1" objects="1" scenarios="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2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r:id="rId1"/>
  <headerFooter alignWithMargins="0">
    <oddHeader>&amp;LFFY 2010 Consolidated Application&amp;C&amp;A&amp;R&amp;P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2"/>
  <sheetViews>
    <sheetView topLeftCell="A19" zoomScaleNormal="100" workbookViewId="0">
      <selection activeCell="F48" sqref="F48:J48"/>
    </sheetView>
  </sheetViews>
  <sheetFormatPr defaultRowHeight="12.75" x14ac:dyDescent="0.2"/>
  <cols>
    <col min="1" max="10" width="15.7109375" style="2" customWidth="1"/>
    <col min="11" max="51" width="4.7109375" style="2" customWidth="1"/>
    <col min="52" max="16384" width="9.140625" style="2"/>
  </cols>
  <sheetData>
    <row r="1" spans="1:10" ht="60" customHeight="1" thickBot="1" x14ac:dyDescent="0.25">
      <c r="A1" s="186"/>
      <c r="B1" s="186"/>
      <c r="C1" s="186"/>
      <c r="D1" s="186"/>
      <c r="E1" s="186"/>
      <c r="F1" s="186"/>
      <c r="G1" s="186"/>
      <c r="H1" s="186"/>
      <c r="I1" s="186"/>
      <c r="J1" s="186"/>
    </row>
    <row r="2" spans="1:10" ht="15" customHeight="1" thickBot="1" x14ac:dyDescent="0.25">
      <c r="A2" s="274"/>
      <c r="B2" s="274"/>
      <c r="C2" s="274"/>
      <c r="D2" s="274"/>
      <c r="E2" s="274"/>
      <c r="F2" s="274"/>
      <c r="G2" s="274"/>
      <c r="H2" s="274"/>
      <c r="I2" s="274"/>
      <c r="J2" s="274"/>
    </row>
    <row r="3" spans="1:10" ht="9.9499999999999993" customHeight="1" thickTop="1" x14ac:dyDescent="0.2">
      <c r="A3" s="275" t="s">
        <v>8</v>
      </c>
      <c r="B3" s="276"/>
      <c r="C3" s="276"/>
      <c r="D3" s="276"/>
      <c r="E3" s="276"/>
      <c r="F3" s="276"/>
      <c r="G3" s="276"/>
      <c r="H3" s="276"/>
      <c r="I3" s="276"/>
      <c r="J3" s="277"/>
    </row>
    <row r="4" spans="1:10" ht="9.9499999999999993" customHeight="1" thickBot="1" x14ac:dyDescent="0.25">
      <c r="A4" s="278"/>
      <c r="B4" s="279"/>
      <c r="C4" s="279"/>
      <c r="D4" s="279"/>
      <c r="E4" s="279"/>
      <c r="F4" s="279"/>
      <c r="G4" s="279"/>
      <c r="H4" s="279"/>
      <c r="I4" s="279"/>
      <c r="J4" s="280"/>
    </row>
    <row r="5" spans="1:10" ht="15" customHeight="1" thickTop="1" x14ac:dyDescent="0.2">
      <c r="A5" s="270" t="s">
        <v>421</v>
      </c>
      <c r="B5" s="271"/>
      <c r="C5" s="271"/>
      <c r="D5" s="271"/>
      <c r="E5" s="272"/>
      <c r="F5" s="270" t="s">
        <v>9</v>
      </c>
      <c r="G5" s="271"/>
      <c r="H5" s="271"/>
      <c r="I5" s="271"/>
      <c r="J5" s="272"/>
    </row>
    <row r="6" spans="1:10" ht="30" customHeight="1" x14ac:dyDescent="0.2">
      <c r="A6" s="226" t="s">
        <v>470</v>
      </c>
      <c r="B6" s="227"/>
      <c r="C6" s="227"/>
      <c r="D6" s="227"/>
      <c r="E6" s="264"/>
      <c r="F6" s="226" t="s">
        <v>542</v>
      </c>
      <c r="G6" s="227"/>
      <c r="H6" s="227"/>
      <c r="I6" s="227"/>
      <c r="J6" s="264"/>
    </row>
    <row r="7" spans="1:10" ht="15" customHeight="1" x14ac:dyDescent="0.2">
      <c r="A7" s="231" t="s">
        <v>10</v>
      </c>
      <c r="B7" s="232"/>
      <c r="C7" s="232"/>
      <c r="D7" s="232"/>
      <c r="E7" s="262"/>
      <c r="F7" s="231" t="s">
        <v>11</v>
      </c>
      <c r="G7" s="232"/>
      <c r="H7" s="232"/>
      <c r="I7" s="232"/>
      <c r="J7" s="262"/>
    </row>
    <row r="8" spans="1:10" ht="30" customHeight="1" x14ac:dyDescent="0.2">
      <c r="A8" s="226" t="s">
        <v>543</v>
      </c>
      <c r="B8" s="227"/>
      <c r="C8" s="227"/>
      <c r="D8" s="227"/>
      <c r="E8" s="264"/>
      <c r="F8" s="226" t="s">
        <v>544</v>
      </c>
      <c r="G8" s="227"/>
      <c r="H8" s="227"/>
      <c r="I8" s="227"/>
      <c r="J8" s="264"/>
    </row>
    <row r="9" spans="1:10" ht="15" customHeight="1" x14ac:dyDescent="0.2">
      <c r="A9" s="231" t="s">
        <v>0</v>
      </c>
      <c r="B9" s="232"/>
      <c r="C9" s="232"/>
      <c r="D9" s="232"/>
      <c r="E9" s="262"/>
      <c r="F9" s="231" t="s">
        <v>12</v>
      </c>
      <c r="G9" s="232"/>
      <c r="H9" s="232"/>
      <c r="I9" s="232"/>
      <c r="J9" s="262"/>
    </row>
    <row r="10" spans="1:10" ht="30" customHeight="1" thickBot="1" x14ac:dyDescent="0.25">
      <c r="A10" s="267" t="s">
        <v>545</v>
      </c>
      <c r="B10" s="268"/>
      <c r="C10" s="268"/>
      <c r="D10" s="268"/>
      <c r="E10" s="269"/>
      <c r="F10" s="236" t="s">
        <v>545</v>
      </c>
      <c r="G10" s="237"/>
      <c r="H10" s="237"/>
      <c r="I10" s="237"/>
      <c r="J10" s="241"/>
    </row>
    <row r="11" spans="1:10" ht="15" customHeight="1" thickTop="1" x14ac:dyDescent="0.2">
      <c r="A11" s="270" t="s">
        <v>13</v>
      </c>
      <c r="B11" s="271"/>
      <c r="C11" s="271"/>
      <c r="D11" s="271"/>
      <c r="E11" s="272"/>
      <c r="F11" s="273" t="s">
        <v>14</v>
      </c>
      <c r="G11" s="271"/>
      <c r="H11" s="271"/>
      <c r="I11" s="271"/>
      <c r="J11" s="272"/>
    </row>
    <row r="12" spans="1:10" ht="30" customHeight="1" x14ac:dyDescent="0.2">
      <c r="A12" s="226" t="s">
        <v>546</v>
      </c>
      <c r="B12" s="227"/>
      <c r="C12" s="227"/>
      <c r="D12" s="227"/>
      <c r="E12" s="264"/>
      <c r="F12" s="265"/>
      <c r="G12" s="227"/>
      <c r="H12" s="227"/>
      <c r="I12" s="227"/>
      <c r="J12" s="264"/>
    </row>
    <row r="13" spans="1:10" ht="15" customHeight="1" x14ac:dyDescent="0.2">
      <c r="A13" s="231" t="s">
        <v>15</v>
      </c>
      <c r="B13" s="232"/>
      <c r="C13" s="232"/>
      <c r="D13" s="232"/>
      <c r="E13" s="262"/>
      <c r="F13" s="263" t="s">
        <v>16</v>
      </c>
      <c r="G13" s="232"/>
      <c r="H13" s="232"/>
      <c r="I13" s="232"/>
      <c r="J13" s="262"/>
    </row>
    <row r="14" spans="1:10" ht="30" customHeight="1" x14ac:dyDescent="0.2">
      <c r="A14" s="226" t="s">
        <v>547</v>
      </c>
      <c r="B14" s="227"/>
      <c r="C14" s="227"/>
      <c r="D14" s="227"/>
      <c r="E14" s="264"/>
      <c r="F14" s="265"/>
      <c r="G14" s="227"/>
      <c r="H14" s="227"/>
      <c r="I14" s="227"/>
      <c r="J14" s="264"/>
    </row>
    <row r="15" spans="1:10" ht="15" customHeight="1" x14ac:dyDescent="0.2">
      <c r="A15" s="231" t="s">
        <v>17</v>
      </c>
      <c r="B15" s="232"/>
      <c r="C15" s="232"/>
      <c r="D15" s="232"/>
      <c r="E15" s="262"/>
      <c r="F15" s="263" t="s">
        <v>18</v>
      </c>
      <c r="G15" s="232"/>
      <c r="H15" s="232"/>
      <c r="I15" s="232"/>
      <c r="J15" s="262"/>
    </row>
    <row r="16" spans="1:10" ht="30" customHeight="1" x14ac:dyDescent="0.2">
      <c r="A16" s="226" t="s">
        <v>548</v>
      </c>
      <c r="B16" s="227"/>
      <c r="C16" s="227"/>
      <c r="D16" s="227"/>
      <c r="E16" s="264"/>
      <c r="F16" s="265"/>
      <c r="G16" s="227"/>
      <c r="H16" s="227"/>
      <c r="I16" s="227"/>
      <c r="J16" s="264"/>
    </row>
    <row r="17" spans="1:10" ht="15" customHeight="1" x14ac:dyDescent="0.2">
      <c r="A17" s="252" t="s">
        <v>19</v>
      </c>
      <c r="B17" s="234"/>
      <c r="C17" s="234"/>
      <c r="D17" s="234"/>
      <c r="E17" s="235"/>
      <c r="F17" s="266" t="s">
        <v>20</v>
      </c>
      <c r="G17" s="234"/>
      <c r="H17" s="234"/>
      <c r="I17" s="234"/>
      <c r="J17" s="235"/>
    </row>
    <row r="18" spans="1:10" ht="30" customHeight="1" thickBot="1" x14ac:dyDescent="0.25">
      <c r="A18" s="236" t="s">
        <v>545</v>
      </c>
      <c r="B18" s="237"/>
      <c r="C18" s="237"/>
      <c r="D18" s="237"/>
      <c r="E18" s="241"/>
      <c r="F18" s="242"/>
      <c r="G18" s="237"/>
      <c r="H18" s="237"/>
      <c r="I18" s="237"/>
      <c r="J18" s="241"/>
    </row>
    <row r="19" spans="1:10" ht="9.9499999999999993" customHeight="1" thickTop="1" x14ac:dyDescent="0.2">
      <c r="A19" s="207" t="s">
        <v>31</v>
      </c>
      <c r="B19" s="208"/>
      <c r="C19" s="208"/>
      <c r="D19" s="208"/>
      <c r="E19" s="208"/>
      <c r="F19" s="208"/>
      <c r="G19" s="208"/>
      <c r="H19" s="208"/>
      <c r="I19" s="208"/>
      <c r="J19" s="209"/>
    </row>
    <row r="20" spans="1:10" ht="9.9499999999999993" customHeight="1" x14ac:dyDescent="0.2">
      <c r="A20" s="210"/>
      <c r="B20" s="211"/>
      <c r="C20" s="211"/>
      <c r="D20" s="211"/>
      <c r="E20" s="211"/>
      <c r="F20" s="211"/>
      <c r="G20" s="211"/>
      <c r="H20" s="211"/>
      <c r="I20" s="211"/>
      <c r="J20" s="212"/>
    </row>
    <row r="21" spans="1:10" ht="12.6" customHeight="1" x14ac:dyDescent="0.2">
      <c r="A21" s="243" t="s">
        <v>38</v>
      </c>
      <c r="B21" s="244"/>
      <c r="C21" s="244"/>
      <c r="D21" s="244"/>
      <c r="E21" s="244"/>
      <c r="F21" s="244"/>
      <c r="G21" s="244"/>
      <c r="H21" s="244"/>
      <c r="I21" s="244"/>
      <c r="J21" s="245"/>
    </row>
    <row r="22" spans="1:10" ht="12.6" customHeight="1" x14ac:dyDescent="0.2">
      <c r="A22" s="246"/>
      <c r="B22" s="247"/>
      <c r="C22" s="247"/>
      <c r="D22" s="247"/>
      <c r="E22" s="247"/>
      <c r="F22" s="247"/>
      <c r="G22" s="247"/>
      <c r="H22" s="247"/>
      <c r="I22" s="247"/>
      <c r="J22" s="248"/>
    </row>
    <row r="23" spans="1:10" ht="12.6" customHeight="1" x14ac:dyDescent="0.2">
      <c r="A23" s="246"/>
      <c r="B23" s="247"/>
      <c r="C23" s="247"/>
      <c r="D23" s="247"/>
      <c r="E23" s="247"/>
      <c r="F23" s="247"/>
      <c r="G23" s="247"/>
      <c r="H23" s="247"/>
      <c r="I23" s="247"/>
      <c r="J23" s="248"/>
    </row>
    <row r="24" spans="1:10" ht="12.6" customHeight="1" x14ac:dyDescent="0.2">
      <c r="A24" s="246"/>
      <c r="B24" s="247"/>
      <c r="C24" s="247"/>
      <c r="D24" s="247"/>
      <c r="E24" s="247"/>
      <c r="F24" s="247"/>
      <c r="G24" s="247"/>
      <c r="H24" s="247"/>
      <c r="I24" s="247"/>
      <c r="J24" s="248"/>
    </row>
    <row r="25" spans="1:10" ht="12.6" customHeight="1" x14ac:dyDescent="0.2">
      <c r="A25" s="246"/>
      <c r="B25" s="247"/>
      <c r="C25" s="247"/>
      <c r="D25" s="247"/>
      <c r="E25" s="247"/>
      <c r="F25" s="247"/>
      <c r="G25" s="247"/>
      <c r="H25" s="247"/>
      <c r="I25" s="247"/>
      <c r="J25" s="248"/>
    </row>
    <row r="26" spans="1:10" ht="12.6" customHeight="1" x14ac:dyDescent="0.2">
      <c r="A26" s="249"/>
      <c r="B26" s="250"/>
      <c r="C26" s="250"/>
      <c r="D26" s="250"/>
      <c r="E26" s="250"/>
      <c r="F26" s="250"/>
      <c r="G26" s="250"/>
      <c r="H26" s="250"/>
      <c r="I26" s="250"/>
      <c r="J26" s="251"/>
    </row>
    <row r="27" spans="1:10" ht="15" customHeight="1" x14ac:dyDescent="0.2">
      <c r="A27" s="283"/>
      <c r="B27" s="260" t="s">
        <v>29</v>
      </c>
      <c r="C27" s="261"/>
      <c r="D27" s="258"/>
      <c r="E27" s="281" t="s">
        <v>30</v>
      </c>
      <c r="F27" s="282"/>
      <c r="G27" s="258"/>
      <c r="H27" s="281" t="s">
        <v>39</v>
      </c>
      <c r="I27" s="282"/>
      <c r="J27" s="285"/>
    </row>
    <row r="28" spans="1:10" ht="24.95" customHeight="1" x14ac:dyDescent="0.2">
      <c r="A28" s="284"/>
      <c r="B28" s="287">
        <v>109825.84</v>
      </c>
      <c r="C28" s="288"/>
      <c r="D28" s="259"/>
      <c r="E28" s="287">
        <v>25762.25</v>
      </c>
      <c r="F28" s="288"/>
      <c r="G28" s="259"/>
      <c r="H28" s="287"/>
      <c r="I28" s="288"/>
      <c r="J28" s="286"/>
    </row>
    <row r="29" spans="1:10" ht="9.9499999999999993" customHeight="1" x14ac:dyDescent="0.2">
      <c r="A29" s="207" t="s">
        <v>33</v>
      </c>
      <c r="B29" s="208"/>
      <c r="C29" s="208"/>
      <c r="D29" s="208"/>
      <c r="E29" s="208"/>
      <c r="F29" s="208"/>
      <c r="G29" s="208"/>
      <c r="H29" s="208"/>
      <c r="I29" s="208"/>
      <c r="J29" s="209"/>
    </row>
    <row r="30" spans="1:10" ht="9.9499999999999993" customHeight="1" x14ac:dyDescent="0.2">
      <c r="A30" s="210"/>
      <c r="B30" s="211"/>
      <c r="C30" s="211"/>
      <c r="D30" s="211"/>
      <c r="E30" s="211"/>
      <c r="F30" s="211"/>
      <c r="G30" s="211"/>
      <c r="H30" s="211"/>
      <c r="I30" s="211"/>
      <c r="J30" s="212"/>
    </row>
    <row r="31" spans="1:10" ht="12.6" customHeight="1" x14ac:dyDescent="0.2">
      <c r="A31" s="243" t="s">
        <v>345</v>
      </c>
      <c r="B31" s="244"/>
      <c r="C31" s="244"/>
      <c r="D31" s="244"/>
      <c r="E31" s="244"/>
      <c r="F31" s="244"/>
      <c r="G31" s="244"/>
      <c r="H31" s="244"/>
      <c r="I31" s="244"/>
      <c r="J31" s="245"/>
    </row>
    <row r="32" spans="1:10" ht="12.6" customHeight="1" x14ac:dyDescent="0.2">
      <c r="A32" s="246"/>
      <c r="B32" s="247"/>
      <c r="C32" s="247"/>
      <c r="D32" s="247"/>
      <c r="E32" s="247"/>
      <c r="F32" s="247"/>
      <c r="G32" s="247"/>
      <c r="H32" s="247"/>
      <c r="I32" s="247"/>
      <c r="J32" s="248"/>
    </row>
    <row r="33" spans="1:10" ht="12.6" customHeight="1" x14ac:dyDescent="0.2">
      <c r="A33" s="246"/>
      <c r="B33" s="247"/>
      <c r="C33" s="247"/>
      <c r="D33" s="247"/>
      <c r="E33" s="247"/>
      <c r="F33" s="247"/>
      <c r="G33" s="247"/>
      <c r="H33" s="247"/>
      <c r="I33" s="247"/>
      <c r="J33" s="248"/>
    </row>
    <row r="34" spans="1:10" ht="12.6" customHeight="1" x14ac:dyDescent="0.2">
      <c r="A34" s="246"/>
      <c r="B34" s="247"/>
      <c r="C34" s="247"/>
      <c r="D34" s="247"/>
      <c r="E34" s="247"/>
      <c r="F34" s="247"/>
      <c r="G34" s="247"/>
      <c r="H34" s="247"/>
      <c r="I34" s="247"/>
      <c r="J34" s="248"/>
    </row>
    <row r="35" spans="1:10" ht="12.6" customHeight="1" x14ac:dyDescent="0.2">
      <c r="A35" s="246"/>
      <c r="B35" s="247"/>
      <c r="C35" s="247"/>
      <c r="D35" s="247"/>
      <c r="E35" s="247"/>
      <c r="F35" s="247"/>
      <c r="G35" s="247"/>
      <c r="H35" s="247"/>
      <c r="I35" s="247"/>
      <c r="J35" s="248"/>
    </row>
    <row r="36" spans="1:10" ht="12.6" customHeight="1" x14ac:dyDescent="0.2">
      <c r="A36" s="249"/>
      <c r="B36" s="250"/>
      <c r="C36" s="250"/>
      <c r="D36" s="250"/>
      <c r="E36" s="250"/>
      <c r="F36" s="250"/>
      <c r="G36" s="250"/>
      <c r="H36" s="250"/>
      <c r="I36" s="250"/>
      <c r="J36" s="251"/>
    </row>
    <row r="37" spans="1:10" ht="15" customHeight="1" x14ac:dyDescent="0.2">
      <c r="A37" s="253"/>
      <c r="B37" s="255" t="s">
        <v>35</v>
      </c>
      <c r="C37" s="255"/>
      <c r="D37" s="256"/>
      <c r="E37" s="232" t="s">
        <v>36</v>
      </c>
      <c r="F37" s="232"/>
      <c r="G37" s="256"/>
      <c r="H37" s="232" t="s">
        <v>37</v>
      </c>
      <c r="I37" s="232"/>
      <c r="J37" s="289"/>
    </row>
    <row r="38" spans="1:10" ht="24.95" customHeight="1" x14ac:dyDescent="0.2">
      <c r="A38" s="254"/>
      <c r="B38" s="291"/>
      <c r="C38" s="291"/>
      <c r="D38" s="257"/>
      <c r="E38" s="291"/>
      <c r="F38" s="291"/>
      <c r="G38" s="257"/>
      <c r="H38" s="291" t="s">
        <v>23</v>
      </c>
      <c r="I38" s="291"/>
      <c r="J38" s="290"/>
    </row>
    <row r="39" spans="1:10" ht="9.9499999999999993" customHeight="1" x14ac:dyDescent="0.2">
      <c r="A39" s="207" t="s">
        <v>32</v>
      </c>
      <c r="B39" s="208"/>
      <c r="C39" s="208"/>
      <c r="D39" s="208"/>
      <c r="E39" s="208"/>
      <c r="F39" s="208"/>
      <c r="G39" s="208"/>
      <c r="H39" s="208"/>
      <c r="I39" s="208"/>
      <c r="J39" s="209"/>
    </row>
    <row r="40" spans="1:10" ht="9.9499999999999993" customHeight="1" x14ac:dyDescent="0.2">
      <c r="A40" s="210"/>
      <c r="B40" s="211"/>
      <c r="C40" s="211"/>
      <c r="D40" s="211"/>
      <c r="E40" s="211"/>
      <c r="F40" s="211"/>
      <c r="G40" s="211"/>
      <c r="H40" s="211"/>
      <c r="I40" s="211"/>
      <c r="J40" s="212"/>
    </row>
    <row r="41" spans="1:10" ht="12.6" customHeight="1" x14ac:dyDescent="0.2">
      <c r="A41" s="243" t="s">
        <v>34</v>
      </c>
      <c r="B41" s="244"/>
      <c r="C41" s="244"/>
      <c r="D41" s="244"/>
      <c r="E41" s="244"/>
      <c r="F41" s="244"/>
      <c r="G41" s="244"/>
      <c r="H41" s="244"/>
      <c r="I41" s="244"/>
      <c r="J41" s="245"/>
    </row>
    <row r="42" spans="1:10" ht="12.6" customHeight="1" x14ac:dyDescent="0.2">
      <c r="A42" s="246"/>
      <c r="B42" s="247"/>
      <c r="C42" s="247"/>
      <c r="D42" s="247"/>
      <c r="E42" s="247"/>
      <c r="F42" s="247"/>
      <c r="G42" s="247"/>
      <c r="H42" s="247"/>
      <c r="I42" s="247"/>
      <c r="J42" s="248"/>
    </row>
    <row r="43" spans="1:10" ht="12.6" customHeight="1" x14ac:dyDescent="0.2">
      <c r="A43" s="246"/>
      <c r="B43" s="247"/>
      <c r="C43" s="247"/>
      <c r="D43" s="247"/>
      <c r="E43" s="247"/>
      <c r="F43" s="247"/>
      <c r="G43" s="247"/>
      <c r="H43" s="247"/>
      <c r="I43" s="247"/>
      <c r="J43" s="248"/>
    </row>
    <row r="44" spans="1:10" ht="12.6" customHeight="1" x14ac:dyDescent="0.2">
      <c r="A44" s="249"/>
      <c r="B44" s="250"/>
      <c r="C44" s="250"/>
      <c r="D44" s="250"/>
      <c r="E44" s="250"/>
      <c r="F44" s="250"/>
      <c r="G44" s="250"/>
      <c r="H44" s="250"/>
      <c r="I44" s="250"/>
      <c r="J44" s="251"/>
    </row>
    <row r="45" spans="1:10" ht="15" customHeight="1" x14ac:dyDescent="0.2">
      <c r="A45" s="252" t="s">
        <v>536</v>
      </c>
      <c r="B45" s="234"/>
      <c r="C45" s="234"/>
      <c r="D45" s="234"/>
      <c r="E45" s="234"/>
      <c r="F45" s="233" t="s">
        <v>538</v>
      </c>
      <c r="G45" s="234"/>
      <c r="H45" s="234"/>
      <c r="I45" s="234"/>
      <c r="J45" s="235"/>
    </row>
    <row r="46" spans="1:10" ht="45" customHeight="1" x14ac:dyDescent="0.2">
      <c r="A46" s="226" t="s">
        <v>542</v>
      </c>
      <c r="B46" s="227"/>
      <c r="C46" s="227"/>
      <c r="D46" s="227"/>
      <c r="E46" s="227"/>
      <c r="F46" s="228"/>
      <c r="G46" s="229"/>
      <c r="H46" s="229"/>
      <c r="I46" s="229"/>
      <c r="J46" s="230"/>
    </row>
    <row r="47" spans="1:10" ht="15" customHeight="1" x14ac:dyDescent="0.2">
      <c r="A47" s="231" t="s">
        <v>537</v>
      </c>
      <c r="B47" s="232"/>
      <c r="C47" s="232"/>
      <c r="D47" s="232"/>
      <c r="E47" s="232"/>
      <c r="F47" s="233" t="s">
        <v>21</v>
      </c>
      <c r="G47" s="234"/>
      <c r="H47" s="234"/>
      <c r="I47" s="234"/>
      <c r="J47" s="235"/>
    </row>
    <row r="48" spans="1:10" ht="45" customHeight="1" thickBot="1" x14ac:dyDescent="0.25">
      <c r="A48" s="236"/>
      <c r="B48" s="237"/>
      <c r="C48" s="237"/>
      <c r="D48" s="237"/>
      <c r="E48" s="237"/>
      <c r="F48" s="238"/>
      <c r="G48" s="239"/>
      <c r="H48" s="239"/>
      <c r="I48" s="239"/>
      <c r="J48" s="240"/>
    </row>
    <row r="49" spans="1:10" ht="9.9499999999999993" customHeight="1" thickTop="1" x14ac:dyDescent="0.2">
      <c r="A49" s="207"/>
      <c r="B49" s="208"/>
      <c r="C49" s="208"/>
      <c r="D49" s="208"/>
      <c r="E49" s="208"/>
      <c r="F49" s="208"/>
      <c r="G49" s="208"/>
      <c r="H49" s="208"/>
      <c r="I49" s="208"/>
      <c r="J49" s="209"/>
    </row>
    <row r="50" spans="1:10" ht="9.9499999999999993" customHeight="1" thickBot="1" x14ac:dyDescent="0.25">
      <c r="A50" s="210"/>
      <c r="B50" s="211"/>
      <c r="C50" s="211"/>
      <c r="D50" s="211"/>
      <c r="E50" s="211"/>
      <c r="F50" s="211"/>
      <c r="G50" s="211"/>
      <c r="H50" s="211"/>
      <c r="I50" s="211"/>
      <c r="J50" s="212"/>
    </row>
    <row r="51" spans="1:10" ht="9.9499999999999993" customHeight="1" thickTop="1" x14ac:dyDescent="0.2">
      <c r="A51" s="213" t="s">
        <v>144</v>
      </c>
      <c r="B51" s="214"/>
      <c r="C51" s="214"/>
      <c r="D51" s="214"/>
      <c r="E51" s="214"/>
      <c r="F51" s="214"/>
      <c r="G51" s="214"/>
      <c r="H51" s="214"/>
      <c r="I51" s="214"/>
      <c r="J51" s="215"/>
    </row>
    <row r="52" spans="1:10" ht="9.9499999999999993" customHeight="1" x14ac:dyDescent="0.2">
      <c r="A52" s="216"/>
      <c r="B52" s="217"/>
      <c r="C52" s="217"/>
      <c r="D52" s="217"/>
      <c r="E52" s="217"/>
      <c r="F52" s="217"/>
      <c r="G52" s="217"/>
      <c r="H52" s="217"/>
      <c r="I52" s="217"/>
      <c r="J52" s="218"/>
    </row>
    <row r="53" spans="1:10" ht="9.9499999999999993" customHeight="1" thickBot="1" x14ac:dyDescent="0.25">
      <c r="A53" s="219"/>
      <c r="B53" s="220"/>
      <c r="C53" s="220"/>
      <c r="D53" s="220"/>
      <c r="E53" s="220"/>
      <c r="F53" s="220"/>
      <c r="G53" s="220"/>
      <c r="H53" s="220"/>
      <c r="I53" s="220"/>
      <c r="J53" s="221"/>
    </row>
    <row r="54" spans="1:10" ht="15" customHeight="1" thickTop="1" thickBot="1" x14ac:dyDescent="0.25">
      <c r="A54" s="23"/>
      <c r="B54" s="24"/>
      <c r="C54" s="24"/>
      <c r="D54" s="24"/>
      <c r="E54" s="24"/>
      <c r="F54" s="24"/>
      <c r="G54" s="24"/>
      <c r="H54" s="24"/>
      <c r="I54" s="24"/>
      <c r="J54" s="25"/>
    </row>
    <row r="55" spans="1:10" ht="9.9499999999999993" customHeight="1" thickTop="1" x14ac:dyDescent="0.2">
      <c r="A55" s="207" t="s">
        <v>22</v>
      </c>
      <c r="B55" s="208"/>
      <c r="C55" s="208"/>
      <c r="D55" s="208"/>
      <c r="E55" s="208"/>
      <c r="F55" s="208"/>
      <c r="G55" s="208"/>
      <c r="H55" s="208"/>
      <c r="I55" s="208"/>
      <c r="J55" s="209"/>
    </row>
    <row r="56" spans="1:10" ht="9.9499999999999993" customHeight="1" thickBot="1" x14ac:dyDescent="0.25">
      <c r="A56" s="210"/>
      <c r="B56" s="211"/>
      <c r="C56" s="211"/>
      <c r="D56" s="211"/>
      <c r="E56" s="211"/>
      <c r="F56" s="211"/>
      <c r="G56" s="211"/>
      <c r="H56" s="211"/>
      <c r="I56" s="211"/>
      <c r="J56" s="212"/>
    </row>
    <row r="57" spans="1:10" s="26" customFormat="1" ht="13.5" customHeight="1" x14ac:dyDescent="0.2">
      <c r="A57" s="222" t="s">
        <v>26</v>
      </c>
      <c r="B57" s="223"/>
      <c r="C57" s="223"/>
      <c r="D57" s="223"/>
      <c r="E57" s="223"/>
      <c r="F57" s="224"/>
      <c r="G57" s="224"/>
      <c r="H57" s="224"/>
      <c r="I57" s="224"/>
      <c r="J57" s="225"/>
    </row>
    <row r="58" spans="1:10" s="26" customFormat="1" ht="13.5" customHeight="1" thickBot="1" x14ac:dyDescent="0.25">
      <c r="A58" s="201" t="s">
        <v>27</v>
      </c>
      <c r="B58" s="202"/>
      <c r="C58" s="202"/>
      <c r="D58" s="202"/>
      <c r="E58" s="202"/>
      <c r="F58" s="203"/>
      <c r="G58" s="203"/>
      <c r="H58" s="203"/>
      <c r="I58" s="203"/>
      <c r="J58" s="204"/>
    </row>
    <row r="59" spans="1:10" ht="9.9499999999999993" customHeight="1" thickTop="1" x14ac:dyDescent="0.2">
      <c r="A59" s="125"/>
      <c r="B59" s="125"/>
      <c r="C59" s="125"/>
      <c r="D59" s="125"/>
      <c r="E59" s="125"/>
      <c r="F59" s="125"/>
      <c r="G59" s="125"/>
      <c r="H59" s="125"/>
      <c r="I59" s="125"/>
      <c r="J59" s="125"/>
    </row>
    <row r="60" spans="1:10" ht="50.1" customHeight="1" x14ac:dyDescent="0.25">
      <c r="A60" s="205" t="s">
        <v>28</v>
      </c>
      <c r="B60" s="206"/>
      <c r="C60" s="206"/>
      <c r="D60" s="206"/>
      <c r="E60" s="206"/>
      <c r="F60" s="206"/>
      <c r="G60" s="206"/>
      <c r="H60" s="206"/>
      <c r="I60" s="206"/>
      <c r="J60" s="206"/>
    </row>
    <row r="61" spans="1:10" hidden="1" x14ac:dyDescent="0.2"/>
    <row r="62" spans="1:10" hidden="1" x14ac:dyDescent="0.2">
      <c r="A62" s="2" t="s">
        <v>23</v>
      </c>
    </row>
  </sheetData>
  <sheetProtection password="E686" sheet="1"/>
  <mergeCells count="73">
    <mergeCell ref="A29:J30"/>
    <mergeCell ref="G37:G38"/>
    <mergeCell ref="H37:I37"/>
    <mergeCell ref="J37:J38"/>
    <mergeCell ref="B38:C38"/>
    <mergeCell ref="E38:F38"/>
    <mergeCell ref="H38:I38"/>
    <mergeCell ref="E27:F27"/>
    <mergeCell ref="H27:I27"/>
    <mergeCell ref="A27:A28"/>
    <mergeCell ref="J27:J28"/>
    <mergeCell ref="B28:C28"/>
    <mergeCell ref="E28:F28"/>
    <mergeCell ref="H28:I28"/>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46:E46"/>
    <mergeCell ref="F46:J46"/>
    <mergeCell ref="A47:E47"/>
    <mergeCell ref="F47:J47"/>
    <mergeCell ref="A48:E48"/>
    <mergeCell ref="F48:J48"/>
    <mergeCell ref="A58:E58"/>
    <mergeCell ref="F58:J58"/>
    <mergeCell ref="A60:J60"/>
    <mergeCell ref="A49:J50"/>
    <mergeCell ref="A51:J53"/>
    <mergeCell ref="A55:J56"/>
    <mergeCell ref="A57:E57"/>
    <mergeCell ref="F57:J57"/>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ageMargins left="0.7" right="0.7" top="0.75" bottom="0.75" header="0.3" footer="0.3"/>
  <pageSetup scale="64" orientation="portrait" r:id="rId1"/>
  <headerFooter alignWithMargins="0">
    <oddHeader>&amp;LFFY 2010 Consolidated Application: Phase II Cover Page&amp;R&amp;D</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8"/>
  <sheetViews>
    <sheetView zoomScaleNormal="100" workbookViewId="0">
      <selection sqref="A1:J2"/>
    </sheetView>
  </sheetViews>
  <sheetFormatPr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645" t="s">
        <v>263</v>
      </c>
      <c r="B1" s="646"/>
      <c r="C1" s="646"/>
      <c r="D1" s="646"/>
      <c r="E1" s="646"/>
      <c r="F1" s="646"/>
      <c r="G1" s="646"/>
      <c r="H1" s="646"/>
      <c r="I1" s="646"/>
      <c r="J1" s="647"/>
    </row>
    <row r="2" spans="1:10" ht="12.75" customHeight="1" x14ac:dyDescent="0.2">
      <c r="A2" s="648"/>
      <c r="B2" s="649"/>
      <c r="C2" s="649"/>
      <c r="D2" s="649"/>
      <c r="E2" s="649"/>
      <c r="F2" s="649"/>
      <c r="G2" s="649"/>
      <c r="H2" s="649"/>
      <c r="I2" s="649"/>
      <c r="J2" s="650"/>
    </row>
    <row r="3" spans="1:10" ht="12.75" customHeight="1" x14ac:dyDescent="0.2">
      <c r="A3" s="651" t="s">
        <v>24</v>
      </c>
      <c r="B3" s="652"/>
      <c r="C3" s="652"/>
      <c r="D3" s="652"/>
      <c r="E3" s="652"/>
      <c r="F3" s="652"/>
      <c r="G3" s="652"/>
      <c r="H3" s="652"/>
      <c r="I3" s="652"/>
      <c r="J3" s="653"/>
    </row>
    <row r="4" spans="1:10" ht="12.75" customHeight="1" x14ac:dyDescent="0.2">
      <c r="A4" s="654"/>
      <c r="B4" s="655"/>
      <c r="C4" s="655"/>
      <c r="D4" s="655"/>
      <c r="E4" s="655"/>
      <c r="F4" s="655"/>
      <c r="G4" s="655"/>
      <c r="H4" s="655"/>
      <c r="I4" s="655"/>
      <c r="J4" s="656"/>
    </row>
    <row r="5" spans="1:10" s="146" customFormat="1" x14ac:dyDescent="0.2">
      <c r="A5" s="164"/>
      <c r="B5" s="163"/>
      <c r="C5" s="160"/>
      <c r="D5" s="162"/>
      <c r="E5" s="162"/>
      <c r="F5" s="162"/>
      <c r="G5" s="162"/>
      <c r="H5" s="161"/>
      <c r="I5" s="160"/>
      <c r="J5" s="159"/>
    </row>
    <row r="6" spans="1:10" s="146" customFormat="1" ht="25.5" customHeight="1" x14ac:dyDescent="0.2">
      <c r="A6" s="394" t="s">
        <v>108</v>
      </c>
      <c r="B6" s="395"/>
      <c r="C6" s="395"/>
      <c r="D6" s="395"/>
      <c r="E6" s="395"/>
      <c r="F6" s="395"/>
      <c r="G6" s="395"/>
      <c r="H6" s="395"/>
      <c r="I6" s="395"/>
      <c r="J6" s="396"/>
    </row>
    <row r="7" spans="1:10" x14ac:dyDescent="0.2">
      <c r="A7" s="145"/>
      <c r="B7" s="144"/>
      <c r="C7" s="144"/>
      <c r="D7" s="144"/>
      <c r="E7" s="144"/>
      <c r="F7" s="144"/>
      <c r="G7" s="144"/>
      <c r="H7" s="144"/>
      <c r="I7" s="144"/>
      <c r="J7" s="143"/>
    </row>
    <row r="8" spans="1:10" ht="18.75" customHeight="1" x14ac:dyDescent="0.25">
      <c r="A8" s="142"/>
      <c r="B8" s="623" t="s">
        <v>235</v>
      </c>
      <c r="C8" s="623"/>
      <c r="D8" s="623"/>
      <c r="E8" s="623"/>
      <c r="F8" s="623"/>
      <c r="G8" s="623"/>
      <c r="H8" s="623"/>
      <c r="I8" s="623"/>
      <c r="J8" s="624"/>
    </row>
    <row r="9" spans="1:10" ht="12.75" customHeight="1" x14ac:dyDescent="0.2">
      <c r="A9" s="138"/>
      <c r="B9" s="141"/>
      <c r="C9" s="136"/>
      <c r="D9" s="136"/>
      <c r="E9" s="136"/>
      <c r="F9" s="136"/>
      <c r="G9" s="136"/>
      <c r="H9" s="136"/>
      <c r="I9" s="136"/>
      <c r="J9" s="140"/>
    </row>
    <row r="10" spans="1:10" ht="12.75" customHeight="1" x14ac:dyDescent="0.2">
      <c r="A10" s="138"/>
      <c r="B10" s="635" t="s">
        <v>244</v>
      </c>
      <c r="C10" s="635"/>
      <c r="D10" s="136"/>
      <c r="E10" s="136"/>
      <c r="F10" s="136"/>
      <c r="G10" s="136"/>
      <c r="H10" s="136"/>
      <c r="I10" s="136"/>
      <c r="J10" s="140"/>
    </row>
    <row r="11" spans="1:10" ht="12.75" customHeight="1" thickBot="1" x14ac:dyDescent="0.25">
      <c r="A11" s="138"/>
      <c r="B11" s="158"/>
      <c r="C11" s="158"/>
      <c r="D11" s="136"/>
      <c r="E11" s="136"/>
      <c r="F11" s="136"/>
      <c r="G11" s="136"/>
      <c r="H11" s="136"/>
      <c r="I11" s="136"/>
      <c r="J11" s="140"/>
    </row>
    <row r="12" spans="1:10" ht="12.75" customHeight="1" thickBot="1" x14ac:dyDescent="0.25">
      <c r="A12" s="138"/>
      <c r="B12" s="139"/>
      <c r="C12" s="136"/>
      <c r="D12" s="622" t="s">
        <v>236</v>
      </c>
      <c r="E12" s="622"/>
      <c r="F12" s="622"/>
      <c r="G12" s="622"/>
      <c r="H12" s="622"/>
      <c r="I12" s="622"/>
      <c r="J12" s="135"/>
    </row>
    <row r="13" spans="1:10" ht="12.75" customHeight="1" x14ac:dyDescent="0.2">
      <c r="A13" s="138"/>
      <c r="B13" s="137"/>
      <c r="C13" s="136"/>
      <c r="D13" s="622"/>
      <c r="E13" s="622"/>
      <c r="F13" s="622"/>
      <c r="G13" s="622"/>
      <c r="H13" s="622"/>
      <c r="I13" s="622"/>
      <c r="J13" s="135"/>
    </row>
    <row r="14" spans="1:10" ht="12.75" customHeight="1" x14ac:dyDescent="0.2">
      <c r="A14" s="138"/>
      <c r="B14" s="147"/>
      <c r="C14" s="136"/>
      <c r="D14" s="622"/>
      <c r="E14" s="622"/>
      <c r="F14" s="622"/>
      <c r="G14" s="622"/>
      <c r="H14" s="622"/>
      <c r="I14" s="622"/>
      <c r="J14" s="135"/>
    </row>
    <row r="15" spans="1:10" ht="12.75" customHeight="1" x14ac:dyDescent="0.2">
      <c r="A15" s="138"/>
      <c r="B15" s="147"/>
      <c r="C15" s="136"/>
      <c r="D15" s="622"/>
      <c r="E15" s="622"/>
      <c r="F15" s="622"/>
      <c r="G15" s="622"/>
      <c r="H15" s="622"/>
      <c r="I15" s="622"/>
      <c r="J15" s="135"/>
    </row>
    <row r="16" spans="1:10" ht="12.75" customHeight="1" x14ac:dyDescent="0.2">
      <c r="A16" s="138"/>
      <c r="B16" s="147"/>
      <c r="C16" s="136"/>
      <c r="D16" s="622"/>
      <c r="E16" s="622"/>
      <c r="F16" s="622"/>
      <c r="G16" s="622"/>
      <c r="H16" s="622"/>
      <c r="I16" s="622"/>
      <c r="J16" s="135"/>
    </row>
    <row r="17" spans="1:10" x14ac:dyDescent="0.2">
      <c r="A17" s="138"/>
      <c r="B17" s="137"/>
      <c r="C17" s="136"/>
      <c r="D17" s="147"/>
      <c r="E17" s="147"/>
      <c r="F17" s="147"/>
      <c r="G17" s="147"/>
      <c r="H17" s="147"/>
      <c r="I17" s="147"/>
      <c r="J17" s="135"/>
    </row>
    <row r="18" spans="1:10" ht="12.75" customHeight="1" thickBot="1" x14ac:dyDescent="0.25">
      <c r="A18" s="138"/>
      <c r="B18" s="147"/>
      <c r="C18" s="136"/>
      <c r="D18" s="636" t="s">
        <v>237</v>
      </c>
      <c r="E18" s="636"/>
      <c r="F18" s="636"/>
      <c r="G18" s="636"/>
      <c r="H18" s="636"/>
      <c r="I18" s="157"/>
      <c r="J18" s="156"/>
    </row>
    <row r="19" spans="1:10" ht="13.5" thickBot="1" x14ac:dyDescent="0.25">
      <c r="A19" s="138"/>
      <c r="B19" s="137"/>
      <c r="C19" s="136"/>
      <c r="D19" s="637"/>
      <c r="E19" s="638"/>
      <c r="F19" s="638"/>
      <c r="G19" s="638"/>
      <c r="H19" s="638"/>
      <c r="I19" s="639"/>
      <c r="J19" s="135"/>
    </row>
    <row r="20" spans="1:10" ht="12.75" customHeight="1" x14ac:dyDescent="0.2">
      <c r="A20" s="138"/>
      <c r="B20" s="147"/>
      <c r="C20" s="136"/>
      <c r="D20" s="622" t="s">
        <v>238</v>
      </c>
      <c r="E20" s="622"/>
      <c r="F20" s="622"/>
      <c r="G20" s="622"/>
      <c r="H20" s="622"/>
      <c r="I20" s="622"/>
      <c r="J20" s="135"/>
    </row>
    <row r="21" spans="1:10" ht="13.5" thickBot="1" x14ac:dyDescent="0.25">
      <c r="A21" s="138"/>
      <c r="B21" s="137"/>
      <c r="C21" s="136"/>
      <c r="D21" s="155"/>
      <c r="E21" s="136"/>
      <c r="F21" s="136"/>
      <c r="G21" s="136"/>
      <c r="H21" s="136"/>
      <c r="I21" s="136"/>
      <c r="J21" s="140"/>
    </row>
    <row r="22" spans="1:10" ht="12.75" customHeight="1" thickBot="1" x14ac:dyDescent="0.25">
      <c r="A22" s="138"/>
      <c r="B22" s="139"/>
      <c r="C22" s="136"/>
      <c r="D22" s="622" t="s">
        <v>239</v>
      </c>
      <c r="E22" s="622"/>
      <c r="F22" s="622"/>
      <c r="G22" s="622"/>
      <c r="H22" s="622"/>
      <c r="I22" s="622"/>
      <c r="J22" s="135"/>
    </row>
    <row r="23" spans="1:10" x14ac:dyDescent="0.2">
      <c r="A23" s="138"/>
      <c r="B23" s="137"/>
      <c r="C23" s="136"/>
      <c r="D23" s="622"/>
      <c r="E23" s="622"/>
      <c r="F23" s="622"/>
      <c r="G23" s="622"/>
      <c r="H23" s="622"/>
      <c r="I23" s="622"/>
      <c r="J23" s="135"/>
    </row>
    <row r="24" spans="1:10" ht="13.5" thickBot="1" x14ac:dyDescent="0.25">
      <c r="A24" s="138"/>
      <c r="B24" s="137"/>
      <c r="C24" s="136"/>
      <c r="D24" s="147"/>
      <c r="E24" s="147"/>
      <c r="F24" s="147"/>
      <c r="G24" s="147"/>
      <c r="H24" s="147"/>
      <c r="I24" s="147"/>
      <c r="J24" s="135"/>
    </row>
    <row r="25" spans="1:10" ht="12.75" customHeight="1" thickBot="1" x14ac:dyDescent="0.25">
      <c r="A25" s="138"/>
      <c r="B25" s="154"/>
      <c r="C25" s="136"/>
      <c r="D25" s="636" t="s">
        <v>240</v>
      </c>
      <c r="E25" s="636"/>
      <c r="F25" s="636"/>
      <c r="G25" s="636"/>
      <c r="H25" s="636"/>
      <c r="I25" s="636"/>
      <c r="J25" s="156"/>
    </row>
    <row r="26" spans="1:10" ht="12.75" customHeight="1" x14ac:dyDescent="0.2">
      <c r="A26" s="138"/>
      <c r="B26" s="137"/>
      <c r="C26" s="136"/>
      <c r="D26" s="636"/>
      <c r="E26" s="636"/>
      <c r="F26" s="636"/>
      <c r="G26" s="636"/>
      <c r="H26" s="636"/>
      <c r="I26" s="636"/>
      <c r="J26" s="156"/>
    </row>
    <row r="27" spans="1:10" x14ac:dyDescent="0.2">
      <c r="A27" s="138"/>
      <c r="B27" s="137"/>
      <c r="C27" s="136"/>
      <c r="D27" s="636"/>
      <c r="E27" s="636"/>
      <c r="F27" s="636"/>
      <c r="G27" s="636"/>
      <c r="H27" s="636"/>
      <c r="I27" s="636"/>
      <c r="J27" s="135"/>
    </row>
    <row r="28" spans="1:10" x14ac:dyDescent="0.2">
      <c r="A28" s="138"/>
      <c r="B28" s="137"/>
      <c r="C28" s="136"/>
      <c r="D28" s="157"/>
      <c r="E28" s="157"/>
      <c r="F28" s="157"/>
      <c r="G28" s="157"/>
      <c r="H28" s="157"/>
      <c r="I28" s="157"/>
      <c r="J28" s="135"/>
    </row>
    <row r="29" spans="1:10" s="146" customFormat="1" ht="12.75" customHeight="1" x14ac:dyDescent="0.2">
      <c r="A29" s="153"/>
      <c r="B29" s="640" t="s">
        <v>248</v>
      </c>
      <c r="C29" s="640"/>
      <c r="D29" s="640"/>
      <c r="E29" s="640"/>
      <c r="F29" s="641"/>
      <c r="G29" s="641"/>
      <c r="H29" s="641"/>
      <c r="I29" s="641"/>
      <c r="J29" s="642"/>
    </row>
    <row r="30" spans="1:10" ht="12.75" customHeight="1" x14ac:dyDescent="0.2">
      <c r="A30" s="138"/>
      <c r="B30" s="643" t="s">
        <v>152</v>
      </c>
      <c r="C30" s="643"/>
      <c r="D30" s="643"/>
      <c r="E30" s="643"/>
      <c r="F30" s="643"/>
      <c r="G30" s="643"/>
      <c r="H30" s="643"/>
      <c r="I30" s="643"/>
      <c r="J30" s="644"/>
    </row>
    <row r="31" spans="1:10" ht="12.75" customHeight="1" x14ac:dyDescent="0.2">
      <c r="A31" s="138"/>
      <c r="B31" s="643"/>
      <c r="C31" s="643"/>
      <c r="D31" s="643"/>
      <c r="E31" s="643"/>
      <c r="F31" s="643"/>
      <c r="G31" s="643"/>
      <c r="H31" s="643"/>
      <c r="I31" s="643"/>
      <c r="J31" s="644"/>
    </row>
    <row r="32" spans="1:10" ht="12.75" customHeight="1" x14ac:dyDescent="0.2">
      <c r="A32" s="138"/>
      <c r="B32" s="626"/>
      <c r="C32" s="627"/>
      <c r="D32" s="627"/>
      <c r="E32" s="627"/>
      <c r="F32" s="627"/>
      <c r="G32" s="627"/>
      <c r="H32" s="627"/>
      <c r="I32" s="627"/>
      <c r="J32" s="628"/>
    </row>
    <row r="33" spans="1:10" ht="12.75" customHeight="1" x14ac:dyDescent="0.2">
      <c r="A33" s="138"/>
      <c r="B33" s="629"/>
      <c r="C33" s="630"/>
      <c r="D33" s="630"/>
      <c r="E33" s="630"/>
      <c r="F33" s="630"/>
      <c r="G33" s="630"/>
      <c r="H33" s="630"/>
      <c r="I33" s="630"/>
      <c r="J33" s="631"/>
    </row>
    <row r="34" spans="1:10" ht="12.75" customHeight="1" x14ac:dyDescent="0.2">
      <c r="A34" s="138"/>
      <c r="B34" s="629"/>
      <c r="C34" s="630"/>
      <c r="D34" s="630"/>
      <c r="E34" s="630"/>
      <c r="F34" s="630"/>
      <c r="G34" s="630"/>
      <c r="H34" s="630"/>
      <c r="I34" s="630"/>
      <c r="J34" s="631"/>
    </row>
    <row r="35" spans="1:10" ht="12.75" customHeight="1" x14ac:dyDescent="0.2">
      <c r="A35" s="138"/>
      <c r="B35" s="629"/>
      <c r="C35" s="630"/>
      <c r="D35" s="630"/>
      <c r="E35" s="630"/>
      <c r="F35" s="630"/>
      <c r="G35" s="630"/>
      <c r="H35" s="630"/>
      <c r="I35" s="630"/>
      <c r="J35" s="631"/>
    </row>
    <row r="36" spans="1:10" ht="12.75" customHeight="1" x14ac:dyDescent="0.2">
      <c r="A36" s="138"/>
      <c r="B36" s="629"/>
      <c r="C36" s="630"/>
      <c r="D36" s="630"/>
      <c r="E36" s="630"/>
      <c r="F36" s="630"/>
      <c r="G36" s="630"/>
      <c r="H36" s="630"/>
      <c r="I36" s="630"/>
      <c r="J36" s="631"/>
    </row>
    <row r="37" spans="1:10" ht="12.75" customHeight="1" x14ac:dyDescent="0.2">
      <c r="A37" s="138"/>
      <c r="B37" s="629"/>
      <c r="C37" s="630"/>
      <c r="D37" s="630"/>
      <c r="E37" s="630"/>
      <c r="F37" s="630"/>
      <c r="G37" s="630"/>
      <c r="H37" s="630"/>
      <c r="I37" s="630"/>
      <c r="J37" s="631"/>
    </row>
    <row r="38" spans="1:10" ht="12.75" customHeight="1" x14ac:dyDescent="0.2">
      <c r="A38" s="138"/>
      <c r="B38" s="629"/>
      <c r="C38" s="630"/>
      <c r="D38" s="630"/>
      <c r="E38" s="630"/>
      <c r="F38" s="630"/>
      <c r="G38" s="630"/>
      <c r="H38" s="630"/>
      <c r="I38" s="630"/>
      <c r="J38" s="631"/>
    </row>
    <row r="39" spans="1:10" ht="12.75" customHeight="1" x14ac:dyDescent="0.2">
      <c r="A39" s="138"/>
      <c r="B39" s="629"/>
      <c r="C39" s="630"/>
      <c r="D39" s="630"/>
      <c r="E39" s="630"/>
      <c r="F39" s="630"/>
      <c r="G39" s="630"/>
      <c r="H39" s="630"/>
      <c r="I39" s="630"/>
      <c r="J39" s="631"/>
    </row>
    <row r="40" spans="1:10" ht="12.75" customHeight="1" x14ac:dyDescent="0.2">
      <c r="A40" s="138"/>
      <c r="B40" s="629"/>
      <c r="C40" s="630"/>
      <c r="D40" s="630"/>
      <c r="E40" s="630"/>
      <c r="F40" s="630"/>
      <c r="G40" s="630"/>
      <c r="H40" s="630"/>
      <c r="I40" s="630"/>
      <c r="J40" s="631"/>
    </row>
    <row r="41" spans="1:10" ht="12.75" customHeight="1" x14ac:dyDescent="0.2">
      <c r="A41" s="138"/>
      <c r="B41" s="632"/>
      <c r="C41" s="633"/>
      <c r="D41" s="633"/>
      <c r="E41" s="633"/>
      <c r="F41" s="633"/>
      <c r="G41" s="633"/>
      <c r="H41" s="633"/>
      <c r="I41" s="633"/>
      <c r="J41" s="634"/>
    </row>
    <row r="42" spans="1:10" ht="12.75" customHeight="1" x14ac:dyDescent="0.2">
      <c r="A42" s="138"/>
      <c r="B42" s="136"/>
      <c r="C42" s="136"/>
      <c r="D42" s="136"/>
      <c r="E42" s="136"/>
      <c r="F42" s="136"/>
      <c r="G42" s="136"/>
      <c r="H42" s="136"/>
      <c r="I42" s="136"/>
      <c r="J42" s="140"/>
    </row>
    <row r="43" spans="1:10" ht="12.75" customHeight="1" x14ac:dyDescent="0.2">
      <c r="A43" s="138"/>
      <c r="B43" s="635" t="s">
        <v>246</v>
      </c>
      <c r="C43" s="635"/>
      <c r="D43" s="136"/>
      <c r="E43" s="136"/>
      <c r="F43" s="136"/>
      <c r="G43" s="136"/>
      <c r="H43" s="136"/>
      <c r="I43" s="136"/>
      <c r="J43" s="140"/>
    </row>
    <row r="44" spans="1:10" ht="12.75" customHeight="1" thickBot="1" x14ac:dyDescent="0.25">
      <c r="A44" s="138"/>
      <c r="B44" s="158"/>
      <c r="C44" s="158"/>
      <c r="D44" s="136"/>
      <c r="E44" s="136"/>
      <c r="F44" s="136"/>
      <c r="G44" s="136"/>
      <c r="H44" s="136"/>
      <c r="I44" s="136"/>
      <c r="J44" s="140"/>
    </row>
    <row r="45" spans="1:10" ht="12.75" customHeight="1" thickBot="1" x14ac:dyDescent="0.25">
      <c r="A45" s="138"/>
      <c r="B45" s="139"/>
      <c r="C45" s="136"/>
      <c r="D45" s="622" t="s">
        <v>242</v>
      </c>
      <c r="E45" s="622"/>
      <c r="F45" s="622"/>
      <c r="G45" s="622"/>
      <c r="H45" s="622"/>
      <c r="I45" s="622"/>
      <c r="J45" s="135"/>
    </row>
    <row r="46" spans="1:10" ht="12.75" customHeight="1" x14ac:dyDescent="0.2">
      <c r="A46" s="138"/>
      <c r="B46" s="137"/>
      <c r="C46" s="136"/>
      <c r="D46" s="622"/>
      <c r="E46" s="622"/>
      <c r="F46" s="622"/>
      <c r="G46" s="622"/>
      <c r="H46" s="622"/>
      <c r="I46" s="622"/>
      <c r="J46" s="135"/>
    </row>
    <row r="47" spans="1:10" ht="12.75" customHeight="1" x14ac:dyDescent="0.2">
      <c r="A47" s="138"/>
      <c r="B47" s="147"/>
      <c r="C47" s="136"/>
      <c r="D47" s="622"/>
      <c r="E47" s="622"/>
      <c r="F47" s="622"/>
      <c r="G47" s="622"/>
      <c r="H47" s="622"/>
      <c r="I47" s="622"/>
      <c r="J47" s="135"/>
    </row>
    <row r="48" spans="1:10" ht="12.75" customHeight="1" x14ac:dyDescent="0.2">
      <c r="A48" s="138"/>
      <c r="B48" s="147"/>
      <c r="C48" s="136"/>
      <c r="D48" s="622"/>
      <c r="E48" s="622"/>
      <c r="F48" s="622"/>
      <c r="G48" s="622"/>
      <c r="H48" s="622"/>
      <c r="I48" s="622"/>
      <c r="J48" s="135"/>
    </row>
    <row r="49" spans="1:10" ht="12.75" customHeight="1" x14ac:dyDescent="0.2">
      <c r="A49" s="138"/>
      <c r="B49" s="147"/>
      <c r="C49" s="136"/>
      <c r="D49" s="622"/>
      <c r="E49" s="622"/>
      <c r="F49" s="622"/>
      <c r="G49" s="622"/>
      <c r="H49" s="622"/>
      <c r="I49" s="622"/>
      <c r="J49" s="135"/>
    </row>
    <row r="50" spans="1:10" ht="12.75" customHeight="1" x14ac:dyDescent="0.2">
      <c r="A50" s="138"/>
      <c r="B50" s="147"/>
      <c r="C50" s="136"/>
      <c r="D50" s="147"/>
      <c r="E50" s="147"/>
      <c r="F50" s="147"/>
      <c r="G50" s="147"/>
      <c r="H50" s="147"/>
      <c r="I50" s="147"/>
      <c r="J50" s="135"/>
    </row>
    <row r="51" spans="1:10" ht="12.75" customHeight="1" thickBot="1" x14ac:dyDescent="0.25">
      <c r="A51" s="138"/>
      <c r="B51" s="147"/>
      <c r="C51" s="136"/>
      <c r="D51" s="636" t="s">
        <v>237</v>
      </c>
      <c r="E51" s="636"/>
      <c r="F51" s="636"/>
      <c r="G51" s="636"/>
      <c r="H51" s="636"/>
      <c r="I51" s="157"/>
      <c r="J51" s="156"/>
    </row>
    <row r="52" spans="1:10" ht="13.5" thickBot="1" x14ac:dyDescent="0.25">
      <c r="A52" s="138"/>
      <c r="B52" s="137"/>
      <c r="C52" s="136"/>
      <c r="D52" s="637"/>
      <c r="E52" s="638"/>
      <c r="F52" s="638"/>
      <c r="G52" s="638"/>
      <c r="H52" s="638"/>
      <c r="I52" s="639"/>
      <c r="J52" s="135"/>
    </row>
    <row r="53" spans="1:10" ht="12.75" customHeight="1" x14ac:dyDescent="0.2">
      <c r="A53" s="138"/>
      <c r="B53" s="147"/>
      <c r="C53" s="136"/>
      <c r="D53" s="622" t="s">
        <v>238</v>
      </c>
      <c r="E53" s="622"/>
      <c r="F53" s="622"/>
      <c r="G53" s="622"/>
      <c r="H53" s="622"/>
      <c r="I53" s="622"/>
      <c r="J53" s="135"/>
    </row>
    <row r="54" spans="1:10" ht="13.5" thickBot="1" x14ac:dyDescent="0.25">
      <c r="A54" s="138"/>
      <c r="B54" s="137"/>
      <c r="C54" s="136"/>
      <c r="D54" s="155"/>
      <c r="E54" s="136"/>
      <c r="F54" s="136"/>
      <c r="G54" s="136"/>
      <c r="H54" s="136"/>
      <c r="I54" s="136"/>
      <c r="J54" s="140"/>
    </row>
    <row r="55" spans="1:10" ht="12.75" customHeight="1" thickBot="1" x14ac:dyDescent="0.25">
      <c r="A55" s="138"/>
      <c r="B55" s="154"/>
      <c r="C55" s="136"/>
      <c r="D55" s="622" t="s">
        <v>241</v>
      </c>
      <c r="E55" s="622"/>
      <c r="F55" s="622"/>
      <c r="G55" s="622"/>
      <c r="H55" s="622"/>
      <c r="I55" s="622"/>
      <c r="J55" s="135"/>
    </row>
    <row r="56" spans="1:10" x14ac:dyDescent="0.2">
      <c r="A56" s="138"/>
      <c r="B56" s="137"/>
      <c r="C56" s="136"/>
      <c r="D56" s="622"/>
      <c r="E56" s="622"/>
      <c r="F56" s="622"/>
      <c r="G56" s="622"/>
      <c r="H56" s="622"/>
      <c r="I56" s="622"/>
      <c r="J56" s="140"/>
    </row>
    <row r="57" spans="1:10" x14ac:dyDescent="0.2">
      <c r="A57" s="138"/>
      <c r="B57" s="137"/>
      <c r="C57" s="136"/>
      <c r="D57" s="147"/>
      <c r="E57" s="147"/>
      <c r="F57" s="147"/>
      <c r="G57" s="147"/>
      <c r="H57" s="147"/>
      <c r="I57" s="147"/>
      <c r="J57" s="140"/>
    </row>
    <row r="58" spans="1:10" s="146" customFormat="1" ht="12.75" customHeight="1" x14ac:dyDescent="0.2">
      <c r="A58" s="153"/>
      <c r="B58" s="640" t="s">
        <v>249</v>
      </c>
      <c r="C58" s="640"/>
      <c r="D58" s="640"/>
      <c r="E58" s="640"/>
      <c r="F58" s="641"/>
      <c r="G58" s="641"/>
      <c r="H58" s="641"/>
      <c r="I58" s="641"/>
      <c r="J58" s="642"/>
    </row>
    <row r="59" spans="1:10" ht="12.75" customHeight="1" x14ac:dyDescent="0.2">
      <c r="A59" s="138"/>
      <c r="B59" s="643" t="s">
        <v>250</v>
      </c>
      <c r="C59" s="643"/>
      <c r="D59" s="643"/>
      <c r="E59" s="643"/>
      <c r="F59" s="643"/>
      <c r="G59" s="643"/>
      <c r="H59" s="643"/>
      <c r="I59" s="643"/>
      <c r="J59" s="644"/>
    </row>
    <row r="60" spans="1:10" ht="12.75" customHeight="1" x14ac:dyDescent="0.2">
      <c r="A60" s="138"/>
      <c r="B60" s="643"/>
      <c r="C60" s="643"/>
      <c r="D60" s="643"/>
      <c r="E60" s="643"/>
      <c r="F60" s="643"/>
      <c r="G60" s="643"/>
      <c r="H60" s="643"/>
      <c r="I60" s="643"/>
      <c r="J60" s="644"/>
    </row>
    <row r="61" spans="1:10" ht="12.75" customHeight="1" x14ac:dyDescent="0.2">
      <c r="A61" s="138"/>
      <c r="B61" s="626"/>
      <c r="C61" s="627"/>
      <c r="D61" s="627"/>
      <c r="E61" s="627"/>
      <c r="F61" s="627"/>
      <c r="G61" s="627"/>
      <c r="H61" s="627"/>
      <c r="I61" s="627"/>
      <c r="J61" s="628"/>
    </row>
    <row r="62" spans="1:10" ht="12.75" customHeight="1" x14ac:dyDescent="0.2">
      <c r="A62" s="138"/>
      <c r="B62" s="629"/>
      <c r="C62" s="630"/>
      <c r="D62" s="630"/>
      <c r="E62" s="630"/>
      <c r="F62" s="630"/>
      <c r="G62" s="630"/>
      <c r="H62" s="630"/>
      <c r="I62" s="630"/>
      <c r="J62" s="631"/>
    </row>
    <row r="63" spans="1:10" ht="12.75" customHeight="1" x14ac:dyDescent="0.2">
      <c r="A63" s="138"/>
      <c r="B63" s="629"/>
      <c r="C63" s="630"/>
      <c r="D63" s="630"/>
      <c r="E63" s="630"/>
      <c r="F63" s="630"/>
      <c r="G63" s="630"/>
      <c r="H63" s="630"/>
      <c r="I63" s="630"/>
      <c r="J63" s="631"/>
    </row>
    <row r="64" spans="1:10" ht="12.75" customHeight="1" x14ac:dyDescent="0.2">
      <c r="A64" s="138"/>
      <c r="B64" s="629"/>
      <c r="C64" s="630"/>
      <c r="D64" s="630"/>
      <c r="E64" s="630"/>
      <c r="F64" s="630"/>
      <c r="G64" s="630"/>
      <c r="H64" s="630"/>
      <c r="I64" s="630"/>
      <c r="J64" s="631"/>
    </row>
    <row r="65" spans="1:10" ht="12.75" customHeight="1" x14ac:dyDescent="0.2">
      <c r="A65" s="138"/>
      <c r="B65" s="629"/>
      <c r="C65" s="630"/>
      <c r="D65" s="630"/>
      <c r="E65" s="630"/>
      <c r="F65" s="630"/>
      <c r="G65" s="630"/>
      <c r="H65" s="630"/>
      <c r="I65" s="630"/>
      <c r="J65" s="631"/>
    </row>
    <row r="66" spans="1:10" ht="12.75" customHeight="1" x14ac:dyDescent="0.2">
      <c r="A66" s="138"/>
      <c r="B66" s="629"/>
      <c r="C66" s="630"/>
      <c r="D66" s="630"/>
      <c r="E66" s="630"/>
      <c r="F66" s="630"/>
      <c r="G66" s="630"/>
      <c r="H66" s="630"/>
      <c r="I66" s="630"/>
      <c r="J66" s="631"/>
    </row>
    <row r="67" spans="1:10" ht="12.75" customHeight="1" x14ac:dyDescent="0.2">
      <c r="A67" s="138"/>
      <c r="B67" s="629"/>
      <c r="C67" s="630"/>
      <c r="D67" s="630"/>
      <c r="E67" s="630"/>
      <c r="F67" s="630"/>
      <c r="G67" s="630"/>
      <c r="H67" s="630"/>
      <c r="I67" s="630"/>
      <c r="J67" s="631"/>
    </row>
    <row r="68" spans="1:10" ht="12.75" customHeight="1" x14ac:dyDescent="0.2">
      <c r="A68" s="138"/>
      <c r="B68" s="629"/>
      <c r="C68" s="630"/>
      <c r="D68" s="630"/>
      <c r="E68" s="630"/>
      <c r="F68" s="630"/>
      <c r="G68" s="630"/>
      <c r="H68" s="630"/>
      <c r="I68" s="630"/>
      <c r="J68" s="631"/>
    </row>
    <row r="69" spans="1:10" ht="12.75" customHeight="1" x14ac:dyDescent="0.2">
      <c r="A69" s="138"/>
      <c r="B69" s="629"/>
      <c r="C69" s="630"/>
      <c r="D69" s="630"/>
      <c r="E69" s="630"/>
      <c r="F69" s="630"/>
      <c r="G69" s="630"/>
      <c r="H69" s="630"/>
      <c r="I69" s="630"/>
      <c r="J69" s="631"/>
    </row>
    <row r="70" spans="1:10" ht="12.75" customHeight="1" x14ac:dyDescent="0.2">
      <c r="A70" s="138"/>
      <c r="B70" s="632"/>
      <c r="C70" s="633"/>
      <c r="D70" s="633"/>
      <c r="E70" s="633"/>
      <c r="F70" s="633"/>
      <c r="G70" s="633"/>
      <c r="H70" s="633"/>
      <c r="I70" s="633"/>
      <c r="J70" s="634"/>
    </row>
    <row r="71" spans="1:10" ht="12.75" customHeight="1" x14ac:dyDescent="0.2">
      <c r="A71" s="138"/>
      <c r="B71" s="136"/>
      <c r="C71" s="136"/>
      <c r="D71" s="136"/>
      <c r="E71" s="136"/>
      <c r="F71" s="136"/>
      <c r="G71" s="136"/>
      <c r="H71" s="136"/>
      <c r="I71" s="136"/>
      <c r="J71" s="140"/>
    </row>
    <row r="72" spans="1:10" ht="12.75" customHeight="1" x14ac:dyDescent="0.2">
      <c r="A72" s="138"/>
      <c r="B72" s="635" t="s">
        <v>243</v>
      </c>
      <c r="C72" s="635"/>
      <c r="D72" s="136"/>
      <c r="E72" s="136"/>
      <c r="F72" s="136"/>
      <c r="G72" s="136"/>
      <c r="H72" s="136"/>
      <c r="I72" s="136"/>
      <c r="J72" s="140"/>
    </row>
    <row r="73" spans="1:10" ht="12.75" customHeight="1" thickBot="1" x14ac:dyDescent="0.25">
      <c r="A73" s="138"/>
      <c r="B73" s="141"/>
      <c r="C73" s="136"/>
      <c r="D73" s="136"/>
      <c r="E73" s="136"/>
      <c r="F73" s="136"/>
      <c r="G73" s="136"/>
      <c r="H73" s="136"/>
      <c r="I73" s="136"/>
      <c r="J73" s="140"/>
    </row>
    <row r="74" spans="1:10" ht="12.75" customHeight="1" thickBot="1" x14ac:dyDescent="0.25">
      <c r="A74" s="138"/>
      <c r="B74" s="139"/>
      <c r="C74" s="136"/>
      <c r="D74" s="622" t="s">
        <v>245</v>
      </c>
      <c r="E74" s="622"/>
      <c r="F74" s="622"/>
      <c r="G74" s="622"/>
      <c r="H74" s="622"/>
      <c r="I74" s="622"/>
      <c r="J74" s="135"/>
    </row>
    <row r="75" spans="1:10" ht="12.75" customHeight="1" x14ac:dyDescent="0.2">
      <c r="A75" s="138"/>
      <c r="B75" s="137"/>
      <c r="C75" s="136"/>
      <c r="D75" s="622"/>
      <c r="E75" s="622"/>
      <c r="F75" s="622"/>
      <c r="G75" s="622"/>
      <c r="H75" s="622"/>
      <c r="I75" s="622"/>
      <c r="J75" s="135"/>
    </row>
    <row r="76" spans="1:10" ht="12.75" customHeight="1" x14ac:dyDescent="0.2">
      <c r="A76" s="138"/>
      <c r="B76" s="147"/>
      <c r="C76" s="136"/>
      <c r="D76" s="622"/>
      <c r="E76" s="622"/>
      <c r="F76" s="622"/>
      <c r="G76" s="622"/>
      <c r="H76" s="622"/>
      <c r="I76" s="622"/>
      <c r="J76" s="135"/>
    </row>
    <row r="77" spans="1:10" ht="12.75" customHeight="1" x14ac:dyDescent="0.2">
      <c r="A77" s="138"/>
      <c r="B77" s="147"/>
      <c r="C77" s="136"/>
      <c r="D77" s="622"/>
      <c r="E77" s="622"/>
      <c r="F77" s="622"/>
      <c r="G77" s="622"/>
      <c r="H77" s="622"/>
      <c r="I77" s="622"/>
      <c r="J77" s="135"/>
    </row>
    <row r="78" spans="1:10" ht="12.75" customHeight="1" x14ac:dyDescent="0.2">
      <c r="A78" s="138"/>
      <c r="B78" s="147"/>
      <c r="C78" s="136"/>
      <c r="D78" s="622"/>
      <c r="E78" s="622"/>
      <c r="F78" s="622"/>
      <c r="G78" s="622"/>
      <c r="H78" s="622"/>
      <c r="I78" s="622"/>
      <c r="J78" s="135"/>
    </row>
    <row r="79" spans="1:10" ht="12.75" customHeight="1" x14ac:dyDescent="0.2">
      <c r="A79" s="138"/>
      <c r="B79" s="147"/>
      <c r="C79" s="136"/>
      <c r="D79" s="147"/>
      <c r="E79" s="147"/>
      <c r="F79" s="147"/>
      <c r="G79" s="147"/>
      <c r="H79" s="147"/>
      <c r="I79" s="147"/>
      <c r="J79" s="135"/>
    </row>
    <row r="80" spans="1:10" ht="12.75" customHeight="1" thickBot="1" x14ac:dyDescent="0.25">
      <c r="A80" s="138"/>
      <c r="B80" s="147"/>
      <c r="C80" s="136"/>
      <c r="D80" s="636" t="s">
        <v>237</v>
      </c>
      <c r="E80" s="636"/>
      <c r="F80" s="636"/>
      <c r="G80" s="636"/>
      <c r="H80" s="636"/>
      <c r="I80" s="157"/>
      <c r="J80" s="156"/>
    </row>
    <row r="81" spans="1:10" ht="13.5" thickBot="1" x14ac:dyDescent="0.25">
      <c r="A81" s="138"/>
      <c r="B81" s="137"/>
      <c r="C81" s="136"/>
      <c r="D81" s="637"/>
      <c r="E81" s="638"/>
      <c r="F81" s="638"/>
      <c r="G81" s="638"/>
      <c r="H81" s="638"/>
      <c r="I81" s="639"/>
      <c r="J81" s="135"/>
    </row>
    <row r="82" spans="1:10" ht="12.75" customHeight="1" x14ac:dyDescent="0.2">
      <c r="A82" s="138"/>
      <c r="B82" s="147"/>
      <c r="C82" s="136"/>
      <c r="D82" s="622" t="s">
        <v>238</v>
      </c>
      <c r="E82" s="622"/>
      <c r="F82" s="622"/>
      <c r="G82" s="622"/>
      <c r="H82" s="622"/>
      <c r="I82" s="622"/>
      <c r="J82" s="135"/>
    </row>
    <row r="83" spans="1:10" ht="13.5" thickBot="1" x14ac:dyDescent="0.25">
      <c r="A83" s="138"/>
      <c r="B83" s="137"/>
      <c r="C83" s="136"/>
      <c r="D83" s="155"/>
      <c r="E83" s="136"/>
      <c r="F83" s="136"/>
      <c r="G83" s="136"/>
      <c r="H83" s="136"/>
      <c r="I83" s="136"/>
      <c r="J83" s="140"/>
    </row>
    <row r="84" spans="1:10" ht="12.75" customHeight="1" thickBot="1" x14ac:dyDescent="0.25">
      <c r="A84" s="138"/>
      <c r="B84" s="154"/>
      <c r="C84" s="136"/>
      <c r="D84" s="622" t="s">
        <v>247</v>
      </c>
      <c r="E84" s="622"/>
      <c r="F84" s="622"/>
      <c r="G84" s="622"/>
      <c r="H84" s="622"/>
      <c r="I84" s="622"/>
      <c r="J84" s="135"/>
    </row>
    <row r="85" spans="1:10" x14ac:dyDescent="0.2">
      <c r="A85" s="138"/>
      <c r="B85" s="137"/>
      <c r="C85" s="136"/>
      <c r="D85" s="622"/>
      <c r="E85" s="622"/>
      <c r="F85" s="622"/>
      <c r="G85" s="622"/>
      <c r="H85" s="622"/>
      <c r="I85" s="622"/>
      <c r="J85" s="140"/>
    </row>
    <row r="86" spans="1:10" x14ac:dyDescent="0.2">
      <c r="A86" s="138"/>
      <c r="B86" s="137"/>
      <c r="C86" s="136"/>
      <c r="D86" s="147"/>
      <c r="E86" s="147"/>
      <c r="F86" s="147"/>
      <c r="G86" s="147"/>
      <c r="H86" s="147"/>
      <c r="I86" s="147"/>
      <c r="J86" s="140"/>
    </row>
    <row r="87" spans="1:10" s="146" customFormat="1" ht="12.75" customHeight="1" x14ac:dyDescent="0.2">
      <c r="A87" s="153"/>
      <c r="B87" s="640" t="s">
        <v>251</v>
      </c>
      <c r="C87" s="640"/>
      <c r="D87" s="640"/>
      <c r="E87" s="640"/>
      <c r="F87" s="641"/>
      <c r="G87" s="641"/>
      <c r="H87" s="641"/>
      <c r="I87" s="641"/>
      <c r="J87" s="642"/>
    </row>
    <row r="88" spans="1:10" ht="12.75" customHeight="1" x14ac:dyDescent="0.2">
      <c r="A88" s="138"/>
      <c r="B88" s="643" t="s">
        <v>252</v>
      </c>
      <c r="C88" s="643"/>
      <c r="D88" s="643"/>
      <c r="E88" s="643"/>
      <c r="F88" s="643"/>
      <c r="G88" s="643"/>
      <c r="H88" s="643"/>
      <c r="I88" s="643"/>
      <c r="J88" s="644"/>
    </row>
    <row r="89" spans="1:10" ht="12.75" customHeight="1" x14ac:dyDescent="0.2">
      <c r="A89" s="138"/>
      <c r="B89" s="643"/>
      <c r="C89" s="643"/>
      <c r="D89" s="643"/>
      <c r="E89" s="643"/>
      <c r="F89" s="643"/>
      <c r="G89" s="643"/>
      <c r="H89" s="643"/>
      <c r="I89" s="643"/>
      <c r="J89" s="644"/>
    </row>
    <row r="90" spans="1:10" ht="12.75" customHeight="1" x14ac:dyDescent="0.2">
      <c r="A90" s="138"/>
      <c r="B90" s="626"/>
      <c r="C90" s="627"/>
      <c r="D90" s="627"/>
      <c r="E90" s="627"/>
      <c r="F90" s="627"/>
      <c r="G90" s="627"/>
      <c r="H90" s="627"/>
      <c r="I90" s="627"/>
      <c r="J90" s="628"/>
    </row>
    <row r="91" spans="1:10" ht="12.75" customHeight="1" x14ac:dyDescent="0.2">
      <c r="A91" s="138"/>
      <c r="B91" s="629"/>
      <c r="C91" s="630"/>
      <c r="D91" s="630"/>
      <c r="E91" s="630"/>
      <c r="F91" s="630"/>
      <c r="G91" s="630"/>
      <c r="H91" s="630"/>
      <c r="I91" s="630"/>
      <c r="J91" s="631"/>
    </row>
    <row r="92" spans="1:10" ht="12.75" customHeight="1" x14ac:dyDescent="0.2">
      <c r="A92" s="138"/>
      <c r="B92" s="629"/>
      <c r="C92" s="630"/>
      <c r="D92" s="630"/>
      <c r="E92" s="630"/>
      <c r="F92" s="630"/>
      <c r="G92" s="630"/>
      <c r="H92" s="630"/>
      <c r="I92" s="630"/>
      <c r="J92" s="631"/>
    </row>
    <row r="93" spans="1:10" ht="12.75" customHeight="1" x14ac:dyDescent="0.2">
      <c r="A93" s="138"/>
      <c r="B93" s="629"/>
      <c r="C93" s="630"/>
      <c r="D93" s="630"/>
      <c r="E93" s="630"/>
      <c r="F93" s="630"/>
      <c r="G93" s="630"/>
      <c r="H93" s="630"/>
      <c r="I93" s="630"/>
      <c r="J93" s="631"/>
    </row>
    <row r="94" spans="1:10" ht="12.75" customHeight="1" x14ac:dyDescent="0.2">
      <c r="A94" s="138"/>
      <c r="B94" s="629"/>
      <c r="C94" s="630"/>
      <c r="D94" s="630"/>
      <c r="E94" s="630"/>
      <c r="F94" s="630"/>
      <c r="G94" s="630"/>
      <c r="H94" s="630"/>
      <c r="I94" s="630"/>
      <c r="J94" s="631"/>
    </row>
    <row r="95" spans="1:10" ht="12.75" customHeight="1" x14ac:dyDescent="0.2">
      <c r="A95" s="138"/>
      <c r="B95" s="629"/>
      <c r="C95" s="630"/>
      <c r="D95" s="630"/>
      <c r="E95" s="630"/>
      <c r="F95" s="630"/>
      <c r="G95" s="630"/>
      <c r="H95" s="630"/>
      <c r="I95" s="630"/>
      <c r="J95" s="631"/>
    </row>
    <row r="96" spans="1:10" ht="12.75" customHeight="1" x14ac:dyDescent="0.2">
      <c r="A96" s="138"/>
      <c r="B96" s="629"/>
      <c r="C96" s="630"/>
      <c r="D96" s="630"/>
      <c r="E96" s="630"/>
      <c r="F96" s="630"/>
      <c r="G96" s="630"/>
      <c r="H96" s="630"/>
      <c r="I96" s="630"/>
      <c r="J96" s="631"/>
    </row>
    <row r="97" spans="1:10" ht="12.75" customHeight="1" x14ac:dyDescent="0.2">
      <c r="A97" s="138"/>
      <c r="B97" s="629"/>
      <c r="C97" s="630"/>
      <c r="D97" s="630"/>
      <c r="E97" s="630"/>
      <c r="F97" s="630"/>
      <c r="G97" s="630"/>
      <c r="H97" s="630"/>
      <c r="I97" s="630"/>
      <c r="J97" s="631"/>
    </row>
    <row r="98" spans="1:10" ht="12.75" customHeight="1" x14ac:dyDescent="0.2">
      <c r="A98" s="138"/>
      <c r="B98" s="629"/>
      <c r="C98" s="630"/>
      <c r="D98" s="630"/>
      <c r="E98" s="630"/>
      <c r="F98" s="630"/>
      <c r="G98" s="630"/>
      <c r="H98" s="630"/>
      <c r="I98" s="630"/>
      <c r="J98" s="631"/>
    </row>
    <row r="99" spans="1:10" ht="12.75" customHeight="1" x14ac:dyDescent="0.2">
      <c r="A99" s="138"/>
      <c r="B99" s="632"/>
      <c r="C99" s="633"/>
      <c r="D99" s="633"/>
      <c r="E99" s="633"/>
      <c r="F99" s="633"/>
      <c r="G99" s="633"/>
      <c r="H99" s="633"/>
      <c r="I99" s="633"/>
      <c r="J99" s="634"/>
    </row>
    <row r="100" spans="1:10" ht="12.75" customHeight="1" x14ac:dyDescent="0.2">
      <c r="A100" s="138"/>
      <c r="B100" s="136"/>
      <c r="C100" s="136"/>
      <c r="D100" s="136"/>
      <c r="E100" s="136"/>
      <c r="F100" s="136"/>
      <c r="G100" s="136"/>
      <c r="H100" s="136"/>
      <c r="I100" s="136"/>
      <c r="J100" s="140"/>
    </row>
    <row r="101" spans="1:10" x14ac:dyDescent="0.2">
      <c r="A101" s="152"/>
      <c r="B101" s="151"/>
      <c r="C101" s="150"/>
      <c r="D101" s="149"/>
      <c r="E101" s="149"/>
      <c r="F101" s="149"/>
      <c r="G101" s="149"/>
      <c r="H101" s="149"/>
      <c r="I101" s="149"/>
      <c r="J101" s="148"/>
    </row>
    <row r="102" spans="1:10" s="146" customFormat="1" ht="25.5" customHeight="1" x14ac:dyDescent="0.2">
      <c r="A102" s="394" t="s">
        <v>253</v>
      </c>
      <c r="B102" s="395"/>
      <c r="C102" s="395"/>
      <c r="D102" s="395"/>
      <c r="E102" s="395"/>
      <c r="F102" s="395"/>
      <c r="G102" s="395"/>
      <c r="H102" s="395"/>
      <c r="I102" s="395"/>
      <c r="J102" s="396"/>
    </row>
    <row r="103" spans="1:10" x14ac:dyDescent="0.2">
      <c r="A103" s="145"/>
      <c r="B103" s="144"/>
      <c r="C103" s="144"/>
      <c r="D103" s="144"/>
      <c r="E103" s="144"/>
      <c r="F103" s="144"/>
      <c r="G103" s="144"/>
      <c r="H103" s="144"/>
      <c r="I103" s="144"/>
      <c r="J103" s="143"/>
    </row>
    <row r="104" spans="1:10" ht="18.75" customHeight="1" x14ac:dyDescent="0.25">
      <c r="A104" s="142"/>
      <c r="B104" s="623" t="s">
        <v>235</v>
      </c>
      <c r="C104" s="623"/>
      <c r="D104" s="623"/>
      <c r="E104" s="623"/>
      <c r="F104" s="623"/>
      <c r="G104" s="623"/>
      <c r="H104" s="623"/>
      <c r="I104" s="623"/>
      <c r="J104" s="624"/>
    </row>
    <row r="105" spans="1:10" s="21" customFormat="1" ht="12.75" customHeight="1" thickBot="1" x14ac:dyDescent="0.25">
      <c r="A105" s="138"/>
      <c r="B105" s="2"/>
      <c r="C105" s="136"/>
      <c r="D105" s="2"/>
      <c r="E105" s="147"/>
      <c r="F105" s="147"/>
      <c r="G105" s="147"/>
      <c r="H105" s="147"/>
      <c r="I105" s="147"/>
      <c r="J105" s="135"/>
    </row>
    <row r="106" spans="1:10" ht="12.75" customHeight="1" thickBot="1" x14ac:dyDescent="0.25">
      <c r="A106" s="138"/>
      <c r="B106" s="139"/>
      <c r="C106" s="136"/>
      <c r="D106" s="622" t="s">
        <v>256</v>
      </c>
      <c r="E106" s="622"/>
      <c r="F106" s="622"/>
      <c r="G106" s="622"/>
      <c r="H106" s="622"/>
      <c r="I106" s="622"/>
      <c r="J106" s="135"/>
    </row>
    <row r="107" spans="1:10" ht="12.75" customHeight="1" x14ac:dyDescent="0.2">
      <c r="A107" s="138"/>
      <c r="B107" s="137"/>
      <c r="C107" s="136"/>
      <c r="D107" s="622"/>
      <c r="E107" s="622"/>
      <c r="F107" s="622"/>
      <c r="G107" s="622"/>
      <c r="H107" s="622"/>
      <c r="I107" s="622"/>
      <c r="J107" s="135"/>
    </row>
    <row r="108" spans="1:10" ht="12.75" customHeight="1" x14ac:dyDescent="0.2">
      <c r="A108" s="138"/>
      <c r="B108" s="137"/>
      <c r="C108" s="136"/>
      <c r="D108" s="622"/>
      <c r="E108" s="622"/>
      <c r="F108" s="622"/>
      <c r="G108" s="622"/>
      <c r="H108" s="622"/>
      <c r="I108" s="622"/>
      <c r="J108" s="135"/>
    </row>
    <row r="109" spans="1:10" ht="12.75" customHeight="1" x14ac:dyDescent="0.2">
      <c r="A109" s="138"/>
      <c r="B109" s="137"/>
      <c r="C109" s="136"/>
      <c r="D109" s="622"/>
      <c r="E109" s="622"/>
      <c r="F109" s="622"/>
      <c r="G109" s="622"/>
      <c r="H109" s="622"/>
      <c r="I109" s="622"/>
      <c r="J109" s="135"/>
    </row>
    <row r="110" spans="1:10" ht="12.75" customHeight="1" thickBot="1" x14ac:dyDescent="0.25">
      <c r="A110" s="138"/>
      <c r="C110" s="136"/>
      <c r="E110" s="147"/>
      <c r="F110" s="147"/>
      <c r="G110" s="147"/>
      <c r="H110" s="147"/>
      <c r="I110" s="147"/>
      <c r="J110" s="135"/>
    </row>
    <row r="111" spans="1:10" ht="12.75" customHeight="1" thickBot="1" x14ac:dyDescent="0.25">
      <c r="A111" s="138"/>
      <c r="B111" s="139"/>
      <c r="C111" s="136"/>
      <c r="D111" s="625" t="s">
        <v>255</v>
      </c>
      <c r="E111" s="625"/>
      <c r="F111" s="625"/>
      <c r="G111" s="625"/>
      <c r="H111" s="625"/>
      <c r="I111" s="625"/>
      <c r="J111" s="135"/>
    </row>
    <row r="112" spans="1:10" ht="12.75" customHeight="1" x14ac:dyDescent="0.2">
      <c r="A112" s="138"/>
      <c r="B112" s="137"/>
      <c r="C112" s="136"/>
      <c r="D112" s="625"/>
      <c r="E112" s="625"/>
      <c r="F112" s="625"/>
      <c r="G112" s="625"/>
      <c r="H112" s="625"/>
      <c r="I112" s="625"/>
      <c r="J112" s="135"/>
    </row>
    <row r="113" spans="1:10" ht="12.75" customHeight="1" x14ac:dyDescent="0.2">
      <c r="A113" s="138"/>
      <c r="B113" s="137"/>
      <c r="C113" s="136"/>
      <c r="D113" s="625"/>
      <c r="E113" s="625"/>
      <c r="F113" s="625"/>
      <c r="G113" s="625"/>
      <c r="H113" s="625"/>
      <c r="I113" s="625"/>
      <c r="J113" s="135"/>
    </row>
    <row r="114" spans="1:10" ht="12.75" customHeight="1" x14ac:dyDescent="0.2">
      <c r="A114" s="138"/>
      <c r="B114" s="137"/>
      <c r="C114" s="136"/>
      <c r="D114" s="625"/>
      <c r="E114" s="625"/>
      <c r="F114" s="625"/>
      <c r="G114" s="625"/>
      <c r="H114" s="625"/>
      <c r="I114" s="625"/>
      <c r="J114" s="135"/>
    </row>
    <row r="115" spans="1:10" ht="12.75" customHeight="1" thickBot="1" x14ac:dyDescent="0.25">
      <c r="A115" s="138"/>
      <c r="B115" s="137"/>
      <c r="C115" s="136"/>
      <c r="D115" s="147"/>
      <c r="E115" s="147"/>
      <c r="F115" s="147"/>
      <c r="G115" s="147"/>
      <c r="H115" s="147"/>
      <c r="I115" s="147"/>
      <c r="J115" s="135"/>
    </row>
    <row r="116" spans="1:10" ht="12.75" customHeight="1" thickBot="1" x14ac:dyDescent="0.25">
      <c r="A116" s="138"/>
      <c r="B116" s="139"/>
      <c r="C116" s="136"/>
      <c r="D116" s="622" t="s">
        <v>257</v>
      </c>
      <c r="E116" s="622"/>
      <c r="F116" s="622"/>
      <c r="G116" s="622"/>
      <c r="H116" s="622"/>
      <c r="I116" s="622"/>
      <c r="J116" s="135"/>
    </row>
    <row r="117" spans="1:10" ht="12.75" customHeight="1" x14ac:dyDescent="0.2">
      <c r="A117" s="138"/>
      <c r="B117" s="137"/>
      <c r="C117" s="136"/>
      <c r="D117" s="622"/>
      <c r="E117" s="622"/>
      <c r="F117" s="622"/>
      <c r="G117" s="622"/>
      <c r="H117" s="622"/>
      <c r="I117" s="622"/>
      <c r="J117" s="135"/>
    </row>
    <row r="118" spans="1:10" ht="12.75" customHeight="1" x14ac:dyDescent="0.2">
      <c r="A118" s="138"/>
      <c r="B118" s="137"/>
      <c r="C118" s="136"/>
      <c r="D118" s="622"/>
      <c r="E118" s="622"/>
      <c r="F118" s="622"/>
      <c r="G118" s="622"/>
      <c r="H118" s="622"/>
      <c r="I118" s="622"/>
      <c r="J118" s="135"/>
    </row>
    <row r="119" spans="1:10" ht="12.75" customHeight="1" x14ac:dyDescent="0.2">
      <c r="A119" s="138"/>
      <c r="B119" s="137"/>
      <c r="C119" s="136"/>
      <c r="D119" s="147"/>
      <c r="E119" s="147"/>
      <c r="F119" s="147"/>
      <c r="G119" s="147"/>
      <c r="H119" s="147"/>
      <c r="I119" s="147"/>
      <c r="J119" s="135"/>
    </row>
    <row r="120" spans="1:10" s="146" customFormat="1" ht="25.5" customHeight="1" x14ac:dyDescent="0.2">
      <c r="A120" s="394" t="s">
        <v>254</v>
      </c>
      <c r="B120" s="395"/>
      <c r="C120" s="395"/>
      <c r="D120" s="395"/>
      <c r="E120" s="395"/>
      <c r="F120" s="395"/>
      <c r="G120" s="395"/>
      <c r="H120" s="395"/>
      <c r="I120" s="395"/>
      <c r="J120" s="396"/>
    </row>
    <row r="121" spans="1:10" x14ac:dyDescent="0.2">
      <c r="A121" s="145"/>
      <c r="B121" s="144"/>
      <c r="C121" s="144"/>
      <c r="D121" s="144"/>
      <c r="E121" s="144"/>
      <c r="F121" s="144"/>
      <c r="G121" s="144"/>
      <c r="H121" s="144"/>
      <c r="I121" s="144"/>
      <c r="J121" s="143"/>
    </row>
    <row r="122" spans="1:10" ht="18.75" customHeight="1" x14ac:dyDescent="0.25">
      <c r="A122" s="142"/>
      <c r="B122" s="623" t="s">
        <v>235</v>
      </c>
      <c r="C122" s="623"/>
      <c r="D122" s="623"/>
      <c r="E122" s="623"/>
      <c r="F122" s="623"/>
      <c r="G122" s="623"/>
      <c r="H122" s="623"/>
      <c r="I122" s="623"/>
      <c r="J122" s="624"/>
    </row>
    <row r="123" spans="1:10" ht="12.75" customHeight="1" thickBot="1" x14ac:dyDescent="0.25">
      <c r="A123" s="138"/>
      <c r="B123" s="141"/>
      <c r="C123" s="136"/>
      <c r="D123" s="136"/>
      <c r="E123" s="136"/>
      <c r="F123" s="136"/>
      <c r="G123" s="136"/>
      <c r="H123" s="136"/>
      <c r="I123" s="136"/>
      <c r="J123" s="140"/>
    </row>
    <row r="124" spans="1:10" ht="12.75" customHeight="1" thickBot="1" x14ac:dyDescent="0.25">
      <c r="A124" s="138"/>
      <c r="B124" s="139"/>
      <c r="C124" s="136"/>
      <c r="D124" s="625" t="s">
        <v>344</v>
      </c>
      <c r="E124" s="622"/>
      <c r="F124" s="622"/>
      <c r="G124" s="622"/>
      <c r="H124" s="622"/>
      <c r="I124" s="622"/>
      <c r="J124" s="135"/>
    </row>
    <row r="125" spans="1:10" ht="12.75" customHeight="1" x14ac:dyDescent="0.2">
      <c r="A125" s="138"/>
      <c r="B125" s="137"/>
      <c r="C125" s="136"/>
      <c r="D125" s="622"/>
      <c r="E125" s="622"/>
      <c r="F125" s="622"/>
      <c r="G125" s="622"/>
      <c r="H125" s="622"/>
      <c r="I125" s="622"/>
      <c r="J125" s="135"/>
    </row>
    <row r="126" spans="1:10" ht="12.75" customHeight="1" x14ac:dyDescent="0.2">
      <c r="A126" s="138"/>
      <c r="B126" s="137"/>
      <c r="C126" s="136"/>
      <c r="D126" s="622"/>
      <c r="E126" s="622"/>
      <c r="F126" s="622"/>
      <c r="G126" s="622"/>
      <c r="H126" s="622"/>
      <c r="I126" s="622"/>
      <c r="J126" s="135"/>
    </row>
    <row r="127" spans="1:10" ht="12.75" customHeight="1" x14ac:dyDescent="0.2">
      <c r="A127" s="138"/>
      <c r="B127" s="137"/>
      <c r="C127" s="136"/>
      <c r="D127" s="622"/>
      <c r="E127" s="622"/>
      <c r="F127" s="622"/>
      <c r="G127" s="622"/>
      <c r="H127" s="622"/>
      <c r="I127" s="622"/>
      <c r="J127" s="135"/>
    </row>
    <row r="128" spans="1:10" ht="12.75" customHeight="1" x14ac:dyDescent="0.2">
      <c r="A128" s="138"/>
      <c r="B128" s="137"/>
      <c r="C128" s="136"/>
      <c r="D128" s="622"/>
      <c r="E128" s="622"/>
      <c r="F128" s="622"/>
      <c r="G128" s="622"/>
      <c r="H128" s="622"/>
      <c r="I128" s="622"/>
      <c r="J128" s="135"/>
    </row>
    <row r="129" spans="1:10" ht="12.75" customHeight="1" x14ac:dyDescent="0.2">
      <c r="A129" s="138"/>
      <c r="B129" s="137"/>
      <c r="C129" s="136"/>
      <c r="D129" s="622"/>
      <c r="E129" s="622"/>
      <c r="F129" s="622"/>
      <c r="G129" s="622"/>
      <c r="H129" s="622"/>
      <c r="I129" s="622"/>
      <c r="J129" s="135"/>
    </row>
    <row r="130" spans="1:10" ht="13.5" thickBot="1" x14ac:dyDescent="0.25">
      <c r="A130" s="138"/>
      <c r="B130" s="137"/>
      <c r="C130" s="136"/>
      <c r="D130" s="622"/>
      <c r="E130" s="622"/>
      <c r="F130" s="622"/>
      <c r="G130" s="622"/>
      <c r="H130" s="622"/>
      <c r="I130" s="622"/>
      <c r="J130" s="135"/>
    </row>
    <row r="131" spans="1:10" ht="12.75" customHeight="1" thickBot="1" x14ac:dyDescent="0.25">
      <c r="A131" s="138"/>
      <c r="B131" s="139"/>
      <c r="C131" s="136"/>
      <c r="D131" s="622" t="s">
        <v>258</v>
      </c>
      <c r="E131" s="622"/>
      <c r="F131" s="622"/>
      <c r="G131" s="622"/>
      <c r="H131" s="622"/>
      <c r="I131" s="622"/>
      <c r="J131" s="135"/>
    </row>
    <row r="132" spans="1:10" ht="12.75" customHeight="1" x14ac:dyDescent="0.2">
      <c r="A132" s="138"/>
      <c r="B132" s="137"/>
      <c r="C132" s="136"/>
      <c r="D132" s="622"/>
      <c r="E132" s="622"/>
      <c r="F132" s="622"/>
      <c r="G132" s="622"/>
      <c r="H132" s="622"/>
      <c r="I132" s="622"/>
      <c r="J132" s="135"/>
    </row>
    <row r="133" spans="1:10" ht="12.75" customHeight="1" x14ac:dyDescent="0.2">
      <c r="A133" s="138"/>
      <c r="B133" s="137"/>
      <c r="C133" s="136"/>
      <c r="D133" s="622"/>
      <c r="E133" s="622"/>
      <c r="F133" s="622"/>
      <c r="G133" s="622"/>
      <c r="H133" s="622"/>
      <c r="I133" s="622"/>
      <c r="J133" s="135"/>
    </row>
    <row r="134" spans="1:10" ht="12.75" customHeight="1" x14ac:dyDescent="0.2">
      <c r="A134" s="138"/>
      <c r="B134" s="137"/>
      <c r="C134" s="136"/>
      <c r="D134" s="622"/>
      <c r="E134" s="622"/>
      <c r="F134" s="622"/>
      <c r="G134" s="622"/>
      <c r="H134" s="622"/>
      <c r="I134" s="622"/>
      <c r="J134" s="135"/>
    </row>
    <row r="135" spans="1:10" ht="13.5" thickBot="1" x14ac:dyDescent="0.25">
      <c r="A135" s="134"/>
      <c r="B135" s="133"/>
      <c r="C135" s="132"/>
      <c r="D135" s="131"/>
      <c r="E135" s="131"/>
      <c r="F135" s="131"/>
      <c r="G135" s="131"/>
      <c r="H135" s="131"/>
      <c r="I135" s="131"/>
      <c r="J135" s="130"/>
    </row>
    <row r="136" spans="1:10" ht="12.75" customHeight="1" thickTop="1" x14ac:dyDescent="0.2"/>
    <row r="137" spans="1:10" ht="12.75" hidden="1" customHeight="1" x14ac:dyDescent="0.2"/>
    <row r="138" spans="1:10" ht="12.75" hidden="1" customHeight="1" x14ac:dyDescent="0.2">
      <c r="A138" s="2" t="s">
        <v>23</v>
      </c>
    </row>
  </sheetData>
  <sheetProtection password="E686" sheet="1" formatRows="0"/>
  <mergeCells count="45">
    <mergeCell ref="D18:H18"/>
    <mergeCell ref="D19:I19"/>
    <mergeCell ref="D20:I20"/>
    <mergeCell ref="A1:J2"/>
    <mergeCell ref="A3:J4"/>
    <mergeCell ref="A6:J6"/>
    <mergeCell ref="B8:J8"/>
    <mergeCell ref="B10:C10"/>
    <mergeCell ref="D12:I16"/>
    <mergeCell ref="D22:I23"/>
    <mergeCell ref="D25:I27"/>
    <mergeCell ref="B29:E29"/>
    <mergeCell ref="F29:J29"/>
    <mergeCell ref="B30:J31"/>
    <mergeCell ref="B32:J41"/>
    <mergeCell ref="B43:C43"/>
    <mergeCell ref="D45:I49"/>
    <mergeCell ref="D51:H51"/>
    <mergeCell ref="D52:I52"/>
    <mergeCell ref="D53:I53"/>
    <mergeCell ref="D55:I56"/>
    <mergeCell ref="B58:E58"/>
    <mergeCell ref="F58:J58"/>
    <mergeCell ref="B59:J60"/>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131:I134"/>
    <mergeCell ref="D116:I118"/>
    <mergeCell ref="A120:J120"/>
    <mergeCell ref="B122:J122"/>
    <mergeCell ref="D111:I114"/>
    <mergeCell ref="D124:I129"/>
  </mergeCells>
  <dataValidations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r:id="rId1"/>
  <headerFooter alignWithMargins="0">
    <oddHeader>&amp;LFFY 2010 Consolidated Application&amp;R&amp;P of &amp;N</oddHeader>
  </headerFooter>
  <rowBreaks count="2" manualBreakCount="2">
    <brk id="71" max="16383" man="1"/>
    <brk id="1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zoomScaleNormal="100" workbookViewId="0">
      <selection sqref="A1:I2"/>
    </sheetView>
  </sheetViews>
  <sheetFormatPr defaultRowHeight="12.75" x14ac:dyDescent="0.2"/>
  <cols>
    <col min="1" max="10" width="15.7109375" style="22" customWidth="1"/>
    <col min="11" max="16384" width="9.140625" style="22"/>
  </cols>
  <sheetData>
    <row r="1" spans="1:10" ht="13.5" thickTop="1" x14ac:dyDescent="0.2">
      <c r="A1" s="657" t="s">
        <v>54</v>
      </c>
      <c r="B1" s="658"/>
      <c r="C1" s="658"/>
      <c r="D1" s="658"/>
      <c r="E1" s="658"/>
      <c r="F1" s="658"/>
      <c r="G1" s="658"/>
      <c r="H1" s="658"/>
      <c r="I1" s="659"/>
      <c r="J1" s="31"/>
    </row>
    <row r="2" spans="1:10" x14ac:dyDescent="0.2">
      <c r="A2" s="660"/>
      <c r="B2" s="661"/>
      <c r="C2" s="661"/>
      <c r="D2" s="661"/>
      <c r="E2" s="661"/>
      <c r="F2" s="661"/>
      <c r="G2" s="661"/>
      <c r="H2" s="661"/>
      <c r="I2" s="662"/>
      <c r="J2" s="31"/>
    </row>
    <row r="3" spans="1:10" x14ac:dyDescent="0.2">
      <c r="A3" s="663" t="s">
        <v>389</v>
      </c>
      <c r="B3" s="664"/>
      <c r="C3" s="664"/>
      <c r="D3" s="664"/>
      <c r="E3" s="664"/>
      <c r="F3" s="664"/>
      <c r="G3" s="664"/>
      <c r="H3" s="664"/>
      <c r="I3" s="665"/>
      <c r="J3" s="31"/>
    </row>
    <row r="4" spans="1:10" x14ac:dyDescent="0.2">
      <c r="A4" s="663"/>
      <c r="B4" s="664"/>
      <c r="C4" s="664"/>
      <c r="D4" s="664"/>
      <c r="E4" s="664"/>
      <c r="F4" s="664"/>
      <c r="G4" s="664"/>
      <c r="H4" s="664"/>
      <c r="I4" s="665"/>
      <c r="J4" s="31"/>
    </row>
    <row r="5" spans="1:10" x14ac:dyDescent="0.2">
      <c r="A5" s="663"/>
      <c r="B5" s="664"/>
      <c r="C5" s="664"/>
      <c r="D5" s="664"/>
      <c r="E5" s="664"/>
      <c r="F5" s="664"/>
      <c r="G5" s="664"/>
      <c r="H5" s="664"/>
      <c r="I5" s="665"/>
      <c r="J5" s="31"/>
    </row>
    <row r="6" spans="1:10" x14ac:dyDescent="0.2">
      <c r="A6" s="663"/>
      <c r="B6" s="664"/>
      <c r="C6" s="664"/>
      <c r="D6" s="664"/>
      <c r="E6" s="664"/>
      <c r="F6" s="664"/>
      <c r="G6" s="664"/>
      <c r="H6" s="664"/>
      <c r="I6" s="665"/>
      <c r="J6" s="31"/>
    </row>
    <row r="7" spans="1:10" x14ac:dyDescent="0.2">
      <c r="A7" s="663"/>
      <c r="B7" s="664"/>
      <c r="C7" s="664"/>
      <c r="D7" s="664"/>
      <c r="E7" s="664"/>
      <c r="F7" s="664"/>
      <c r="G7" s="664"/>
      <c r="H7" s="664"/>
      <c r="I7" s="665"/>
      <c r="J7" s="31"/>
    </row>
    <row r="8" spans="1:10" x14ac:dyDescent="0.2">
      <c r="A8" s="663"/>
      <c r="B8" s="664"/>
      <c r="C8" s="664"/>
      <c r="D8" s="664"/>
      <c r="E8" s="664"/>
      <c r="F8" s="664"/>
      <c r="G8" s="664"/>
      <c r="H8" s="664"/>
      <c r="I8" s="665"/>
      <c r="J8" s="31"/>
    </row>
    <row r="9" spans="1:10" x14ac:dyDescent="0.2">
      <c r="A9" s="666" t="s">
        <v>55</v>
      </c>
      <c r="B9" s="667"/>
      <c r="C9" s="668"/>
      <c r="D9" s="675" t="s">
        <v>56</v>
      </c>
      <c r="E9" s="675"/>
      <c r="F9" s="675"/>
      <c r="G9" s="675"/>
      <c r="H9" s="675"/>
      <c r="I9" s="676"/>
      <c r="J9" s="31"/>
    </row>
    <row r="10" spans="1:10" x14ac:dyDescent="0.2">
      <c r="A10" s="669"/>
      <c r="B10" s="670"/>
      <c r="C10" s="671"/>
      <c r="D10" s="675"/>
      <c r="E10" s="675"/>
      <c r="F10" s="675"/>
      <c r="G10" s="675"/>
      <c r="H10" s="675"/>
      <c r="I10" s="676"/>
      <c r="J10" s="31"/>
    </row>
    <row r="11" spans="1:10" x14ac:dyDescent="0.2">
      <c r="A11" s="669"/>
      <c r="B11" s="670"/>
      <c r="C11" s="671"/>
      <c r="D11" s="675"/>
      <c r="E11" s="675"/>
      <c r="F11" s="675"/>
      <c r="G11" s="675"/>
      <c r="H11" s="675"/>
      <c r="I11" s="676"/>
      <c r="J11" s="31"/>
    </row>
    <row r="12" spans="1:10" x14ac:dyDescent="0.2">
      <c r="A12" s="669"/>
      <c r="B12" s="670"/>
      <c r="C12" s="671"/>
      <c r="D12" s="675"/>
      <c r="E12" s="675"/>
      <c r="F12" s="675"/>
      <c r="G12" s="675"/>
      <c r="H12" s="675"/>
      <c r="I12" s="676"/>
      <c r="J12" s="31"/>
    </row>
    <row r="13" spans="1:10" x14ac:dyDescent="0.2">
      <c r="A13" s="669"/>
      <c r="B13" s="670"/>
      <c r="C13" s="671"/>
      <c r="D13" s="675"/>
      <c r="E13" s="675"/>
      <c r="F13" s="675"/>
      <c r="G13" s="675"/>
      <c r="H13" s="675"/>
      <c r="I13" s="676"/>
      <c r="J13" s="31"/>
    </row>
    <row r="14" spans="1:10" ht="15" customHeight="1" x14ac:dyDescent="0.2">
      <c r="A14" s="669"/>
      <c r="B14" s="670"/>
      <c r="C14" s="671"/>
      <c r="D14" s="677" t="s">
        <v>57</v>
      </c>
      <c r="E14" s="680" t="s">
        <v>58</v>
      </c>
      <c r="F14" s="680" t="s">
        <v>59</v>
      </c>
      <c r="G14" s="680" t="s">
        <v>60</v>
      </c>
      <c r="H14" s="680" t="s">
        <v>61</v>
      </c>
      <c r="I14" s="681" t="s">
        <v>62</v>
      </c>
      <c r="J14" s="31"/>
    </row>
    <row r="15" spans="1:10" ht="15" customHeight="1" x14ac:dyDescent="0.2">
      <c r="A15" s="669"/>
      <c r="B15" s="670"/>
      <c r="C15" s="671"/>
      <c r="D15" s="678"/>
      <c r="E15" s="680"/>
      <c r="F15" s="680"/>
      <c r="G15" s="680"/>
      <c r="H15" s="680"/>
      <c r="I15" s="681"/>
      <c r="J15" s="31"/>
    </row>
    <row r="16" spans="1:10" ht="15" customHeight="1" x14ac:dyDescent="0.2">
      <c r="A16" s="672"/>
      <c r="B16" s="673"/>
      <c r="C16" s="674"/>
      <c r="D16" s="679"/>
      <c r="E16" s="680"/>
      <c r="F16" s="680"/>
      <c r="G16" s="680"/>
      <c r="H16" s="680"/>
      <c r="I16" s="681"/>
      <c r="J16" s="31"/>
    </row>
    <row r="17" spans="1:10" ht="12.75" customHeight="1" x14ac:dyDescent="0.2">
      <c r="A17" s="682" t="s">
        <v>63</v>
      </c>
      <c r="B17" s="684" t="s">
        <v>390</v>
      </c>
      <c r="C17" s="685"/>
      <c r="D17" s="690" t="s">
        <v>64</v>
      </c>
      <c r="E17" s="693" t="s">
        <v>65</v>
      </c>
      <c r="F17" s="693" t="s">
        <v>66</v>
      </c>
      <c r="G17" s="693" t="s">
        <v>67</v>
      </c>
      <c r="H17" s="693" t="s">
        <v>68</v>
      </c>
      <c r="I17" s="697" t="s">
        <v>69</v>
      </c>
      <c r="J17" s="31"/>
    </row>
    <row r="18" spans="1:10" x14ac:dyDescent="0.2">
      <c r="A18" s="682"/>
      <c r="B18" s="686"/>
      <c r="C18" s="687"/>
      <c r="D18" s="691"/>
      <c r="E18" s="693"/>
      <c r="F18" s="693"/>
      <c r="G18" s="693"/>
      <c r="H18" s="693"/>
      <c r="I18" s="697"/>
      <c r="J18" s="31"/>
    </row>
    <row r="19" spans="1:10" x14ac:dyDescent="0.2">
      <c r="A19" s="682"/>
      <c r="B19" s="686"/>
      <c r="C19" s="687"/>
      <c r="D19" s="691"/>
      <c r="E19" s="693"/>
      <c r="F19" s="693"/>
      <c r="G19" s="693"/>
      <c r="H19" s="693"/>
      <c r="I19" s="697"/>
      <c r="J19" s="31"/>
    </row>
    <row r="20" spans="1:10" x14ac:dyDescent="0.2">
      <c r="A20" s="682"/>
      <c r="B20" s="686"/>
      <c r="C20" s="687"/>
      <c r="D20" s="691"/>
      <c r="E20" s="693"/>
      <c r="F20" s="693"/>
      <c r="G20" s="693"/>
      <c r="H20" s="693"/>
      <c r="I20" s="697"/>
      <c r="J20" s="31"/>
    </row>
    <row r="21" spans="1:10" x14ac:dyDescent="0.2">
      <c r="A21" s="682"/>
      <c r="B21" s="686"/>
      <c r="C21" s="687"/>
      <c r="D21" s="691"/>
      <c r="E21" s="693"/>
      <c r="F21" s="693"/>
      <c r="G21" s="693"/>
      <c r="H21" s="693"/>
      <c r="I21" s="697"/>
      <c r="J21" s="31"/>
    </row>
    <row r="22" spans="1:10" x14ac:dyDescent="0.2">
      <c r="A22" s="682"/>
      <c r="B22" s="686"/>
      <c r="C22" s="687"/>
      <c r="D22" s="691"/>
      <c r="E22" s="693"/>
      <c r="F22" s="693"/>
      <c r="G22" s="693"/>
      <c r="H22" s="693"/>
      <c r="I22" s="697"/>
      <c r="J22" s="31"/>
    </row>
    <row r="23" spans="1:10" x14ac:dyDescent="0.2">
      <c r="A23" s="682"/>
      <c r="B23" s="686"/>
      <c r="C23" s="687"/>
      <c r="D23" s="691"/>
      <c r="E23" s="693"/>
      <c r="F23" s="693"/>
      <c r="G23" s="693"/>
      <c r="H23" s="693"/>
      <c r="I23" s="697"/>
      <c r="J23" s="31"/>
    </row>
    <row r="24" spans="1:10" x14ac:dyDescent="0.2">
      <c r="A24" s="682"/>
      <c r="B24" s="686"/>
      <c r="C24" s="687"/>
      <c r="D24" s="691"/>
      <c r="E24" s="693"/>
      <c r="F24" s="693"/>
      <c r="G24" s="693"/>
      <c r="H24" s="693"/>
      <c r="I24" s="697"/>
      <c r="J24" s="31"/>
    </row>
    <row r="25" spans="1:10" x14ac:dyDescent="0.2">
      <c r="A25" s="682"/>
      <c r="B25" s="686"/>
      <c r="C25" s="687"/>
      <c r="D25" s="691"/>
      <c r="E25" s="693"/>
      <c r="F25" s="693"/>
      <c r="G25" s="693"/>
      <c r="H25" s="693"/>
      <c r="I25" s="697"/>
      <c r="J25" s="31"/>
    </row>
    <row r="26" spans="1:10" x14ac:dyDescent="0.2">
      <c r="A26" s="682"/>
      <c r="B26" s="686"/>
      <c r="C26" s="687"/>
      <c r="D26" s="691"/>
      <c r="E26" s="693"/>
      <c r="F26" s="693"/>
      <c r="G26" s="693"/>
      <c r="H26" s="693"/>
      <c r="I26" s="697"/>
      <c r="J26" s="31"/>
    </row>
    <row r="27" spans="1:10" x14ac:dyDescent="0.2">
      <c r="A27" s="682"/>
      <c r="B27" s="686"/>
      <c r="C27" s="687"/>
      <c r="D27" s="691"/>
      <c r="E27" s="693"/>
      <c r="F27" s="693"/>
      <c r="G27" s="693"/>
      <c r="H27" s="693"/>
      <c r="I27" s="697"/>
      <c r="J27" s="31"/>
    </row>
    <row r="28" spans="1:10" x14ac:dyDescent="0.2">
      <c r="A28" s="682"/>
      <c r="B28" s="686"/>
      <c r="C28" s="687"/>
      <c r="D28" s="691"/>
      <c r="E28" s="693"/>
      <c r="F28" s="693"/>
      <c r="G28" s="693"/>
      <c r="H28" s="693"/>
      <c r="I28" s="697"/>
      <c r="J28" s="31"/>
    </row>
    <row r="29" spans="1:10" x14ac:dyDescent="0.2">
      <c r="A29" s="682"/>
      <c r="B29" s="686"/>
      <c r="C29" s="687"/>
      <c r="D29" s="691"/>
      <c r="E29" s="693"/>
      <c r="F29" s="693"/>
      <c r="G29" s="693"/>
      <c r="H29" s="693"/>
      <c r="I29" s="697"/>
      <c r="J29" s="31"/>
    </row>
    <row r="30" spans="1:10" x14ac:dyDescent="0.2">
      <c r="A30" s="682"/>
      <c r="B30" s="686"/>
      <c r="C30" s="687"/>
      <c r="D30" s="691"/>
      <c r="E30" s="693"/>
      <c r="F30" s="693"/>
      <c r="G30" s="693"/>
      <c r="H30" s="693"/>
      <c r="I30" s="697"/>
      <c r="J30" s="31"/>
    </row>
    <row r="31" spans="1:10" x14ac:dyDescent="0.2">
      <c r="A31" s="682"/>
      <c r="B31" s="688"/>
      <c r="C31" s="689"/>
      <c r="D31" s="692"/>
      <c r="E31" s="693"/>
      <c r="F31" s="693"/>
      <c r="G31" s="693"/>
      <c r="H31" s="693"/>
      <c r="I31" s="697"/>
      <c r="J31" s="31"/>
    </row>
    <row r="32" spans="1:10" ht="12.75" customHeight="1" x14ac:dyDescent="0.2">
      <c r="A32" s="682"/>
      <c r="B32" s="684" t="s">
        <v>70</v>
      </c>
      <c r="C32" s="685"/>
      <c r="D32" s="694" t="s">
        <v>71</v>
      </c>
      <c r="E32" s="693" t="s">
        <v>391</v>
      </c>
      <c r="F32" s="693" t="s">
        <v>72</v>
      </c>
      <c r="G32" s="693" t="s">
        <v>73</v>
      </c>
      <c r="H32" s="693" t="s">
        <v>68</v>
      </c>
      <c r="I32" s="697" t="s">
        <v>69</v>
      </c>
      <c r="J32" s="31"/>
    </row>
    <row r="33" spans="1:10" x14ac:dyDescent="0.2">
      <c r="A33" s="682"/>
      <c r="B33" s="686"/>
      <c r="C33" s="687"/>
      <c r="D33" s="695"/>
      <c r="E33" s="693"/>
      <c r="F33" s="693"/>
      <c r="G33" s="693"/>
      <c r="H33" s="693"/>
      <c r="I33" s="697"/>
      <c r="J33" s="31"/>
    </row>
    <row r="34" spans="1:10" x14ac:dyDescent="0.2">
      <c r="A34" s="682"/>
      <c r="B34" s="686"/>
      <c r="C34" s="687"/>
      <c r="D34" s="695"/>
      <c r="E34" s="693"/>
      <c r="F34" s="693"/>
      <c r="G34" s="693"/>
      <c r="H34" s="693"/>
      <c r="I34" s="697"/>
      <c r="J34" s="31"/>
    </row>
    <row r="35" spans="1:10" x14ac:dyDescent="0.2">
      <c r="A35" s="682"/>
      <c r="B35" s="686"/>
      <c r="C35" s="687"/>
      <c r="D35" s="695"/>
      <c r="E35" s="693"/>
      <c r="F35" s="693"/>
      <c r="G35" s="693"/>
      <c r="H35" s="693"/>
      <c r="I35" s="697"/>
      <c r="J35" s="31"/>
    </row>
    <row r="36" spans="1:10" x14ac:dyDescent="0.2">
      <c r="A36" s="682"/>
      <c r="B36" s="686"/>
      <c r="C36" s="687"/>
      <c r="D36" s="695"/>
      <c r="E36" s="693"/>
      <c r="F36" s="693"/>
      <c r="G36" s="693"/>
      <c r="H36" s="693"/>
      <c r="I36" s="697"/>
      <c r="J36" s="31"/>
    </row>
    <row r="37" spans="1:10" x14ac:dyDescent="0.2">
      <c r="A37" s="682"/>
      <c r="B37" s="686"/>
      <c r="C37" s="687"/>
      <c r="D37" s="695"/>
      <c r="E37" s="693"/>
      <c r="F37" s="693"/>
      <c r="G37" s="693"/>
      <c r="H37" s="693"/>
      <c r="I37" s="697"/>
      <c r="J37" s="31"/>
    </row>
    <row r="38" spans="1:10" x14ac:dyDescent="0.2">
      <c r="A38" s="682"/>
      <c r="B38" s="686"/>
      <c r="C38" s="687"/>
      <c r="D38" s="695"/>
      <c r="E38" s="693"/>
      <c r="F38" s="693"/>
      <c r="G38" s="693"/>
      <c r="H38" s="693"/>
      <c r="I38" s="697"/>
      <c r="J38" s="31"/>
    </row>
    <row r="39" spans="1:10" x14ac:dyDescent="0.2">
      <c r="A39" s="682"/>
      <c r="B39" s="686"/>
      <c r="C39" s="687"/>
      <c r="D39" s="695"/>
      <c r="E39" s="693"/>
      <c r="F39" s="693"/>
      <c r="G39" s="693"/>
      <c r="H39" s="693"/>
      <c r="I39" s="697"/>
      <c r="J39" s="31"/>
    </row>
    <row r="40" spans="1:10" x14ac:dyDescent="0.2">
      <c r="A40" s="682"/>
      <c r="B40" s="686"/>
      <c r="C40" s="687"/>
      <c r="D40" s="695"/>
      <c r="E40" s="693"/>
      <c r="F40" s="693"/>
      <c r="G40" s="693"/>
      <c r="H40" s="693"/>
      <c r="I40" s="697"/>
      <c r="J40" s="31"/>
    </row>
    <row r="41" spans="1:10" x14ac:dyDescent="0.2">
      <c r="A41" s="682"/>
      <c r="B41" s="686"/>
      <c r="C41" s="687"/>
      <c r="D41" s="695"/>
      <c r="E41" s="693"/>
      <c r="F41" s="693"/>
      <c r="G41" s="693"/>
      <c r="H41" s="693"/>
      <c r="I41" s="697"/>
      <c r="J41" s="31"/>
    </row>
    <row r="42" spans="1:10" x14ac:dyDescent="0.2">
      <c r="A42" s="682"/>
      <c r="B42" s="686"/>
      <c r="C42" s="687"/>
      <c r="D42" s="695"/>
      <c r="E42" s="693"/>
      <c r="F42" s="693"/>
      <c r="G42" s="693"/>
      <c r="H42" s="693"/>
      <c r="I42" s="697"/>
      <c r="J42" s="31"/>
    </row>
    <row r="43" spans="1:10" x14ac:dyDescent="0.2">
      <c r="A43" s="682"/>
      <c r="B43" s="686"/>
      <c r="C43" s="687"/>
      <c r="D43" s="695"/>
      <c r="E43" s="693"/>
      <c r="F43" s="693"/>
      <c r="G43" s="693"/>
      <c r="H43" s="693"/>
      <c r="I43" s="697"/>
      <c r="J43" s="31"/>
    </row>
    <row r="44" spans="1:10" x14ac:dyDescent="0.2">
      <c r="A44" s="682"/>
      <c r="B44" s="686"/>
      <c r="C44" s="687"/>
      <c r="D44" s="695"/>
      <c r="E44" s="693"/>
      <c r="F44" s="693"/>
      <c r="G44" s="693"/>
      <c r="H44" s="693"/>
      <c r="I44" s="697"/>
      <c r="J44" s="31"/>
    </row>
    <row r="45" spans="1:10" x14ac:dyDescent="0.2">
      <c r="A45" s="682"/>
      <c r="B45" s="686"/>
      <c r="C45" s="687"/>
      <c r="D45" s="695"/>
      <c r="E45" s="693"/>
      <c r="F45" s="693"/>
      <c r="G45" s="693"/>
      <c r="H45" s="693"/>
      <c r="I45" s="697"/>
      <c r="J45" s="31"/>
    </row>
    <row r="46" spans="1:10" x14ac:dyDescent="0.2">
      <c r="A46" s="682"/>
      <c r="B46" s="686"/>
      <c r="C46" s="687"/>
      <c r="D46" s="695"/>
      <c r="E46" s="693"/>
      <c r="F46" s="693"/>
      <c r="G46" s="693"/>
      <c r="H46" s="693"/>
      <c r="I46" s="697"/>
      <c r="J46" s="31"/>
    </row>
    <row r="47" spans="1:10" x14ac:dyDescent="0.2">
      <c r="A47" s="682"/>
      <c r="B47" s="686"/>
      <c r="C47" s="687"/>
      <c r="D47" s="695"/>
      <c r="E47" s="693"/>
      <c r="F47" s="693"/>
      <c r="G47" s="693"/>
      <c r="H47" s="693"/>
      <c r="I47" s="697"/>
      <c r="J47" s="31"/>
    </row>
    <row r="48" spans="1:10" x14ac:dyDescent="0.2">
      <c r="A48" s="682"/>
      <c r="B48" s="686"/>
      <c r="C48" s="687"/>
      <c r="D48" s="695"/>
      <c r="E48" s="693"/>
      <c r="F48" s="693"/>
      <c r="G48" s="693"/>
      <c r="H48" s="693"/>
      <c r="I48" s="697"/>
      <c r="J48" s="31"/>
    </row>
    <row r="49" spans="1:10" x14ac:dyDescent="0.2">
      <c r="A49" s="682"/>
      <c r="B49" s="686"/>
      <c r="C49" s="687"/>
      <c r="D49" s="695"/>
      <c r="E49" s="693"/>
      <c r="F49" s="693"/>
      <c r="G49" s="693"/>
      <c r="H49" s="693"/>
      <c r="I49" s="697"/>
      <c r="J49" s="31"/>
    </row>
    <row r="50" spans="1:10" x14ac:dyDescent="0.2">
      <c r="A50" s="682"/>
      <c r="B50" s="688"/>
      <c r="C50" s="689"/>
      <c r="D50" s="696"/>
      <c r="E50" s="693"/>
      <c r="F50" s="693"/>
      <c r="G50" s="693"/>
      <c r="H50" s="693"/>
      <c r="I50" s="697"/>
      <c r="J50" s="31"/>
    </row>
    <row r="51" spans="1:10" ht="12.75" customHeight="1" x14ac:dyDescent="0.2">
      <c r="A51" s="682"/>
      <c r="B51" s="684" t="s">
        <v>386</v>
      </c>
      <c r="C51" s="685"/>
      <c r="D51" s="694" t="s">
        <v>74</v>
      </c>
      <c r="E51" s="693" t="s">
        <v>75</v>
      </c>
      <c r="F51" s="693" t="s">
        <v>76</v>
      </c>
      <c r="G51" s="693" t="s">
        <v>77</v>
      </c>
      <c r="H51" s="693" t="s">
        <v>68</v>
      </c>
      <c r="I51" s="697" t="s">
        <v>385</v>
      </c>
      <c r="J51" s="31"/>
    </row>
    <row r="52" spans="1:10" x14ac:dyDescent="0.2">
      <c r="A52" s="682"/>
      <c r="B52" s="686"/>
      <c r="C52" s="687"/>
      <c r="D52" s="695"/>
      <c r="E52" s="693"/>
      <c r="F52" s="693"/>
      <c r="G52" s="693"/>
      <c r="H52" s="693"/>
      <c r="I52" s="697"/>
      <c r="J52" s="31"/>
    </row>
    <row r="53" spans="1:10" x14ac:dyDescent="0.2">
      <c r="A53" s="682"/>
      <c r="B53" s="686"/>
      <c r="C53" s="687"/>
      <c r="D53" s="695"/>
      <c r="E53" s="693"/>
      <c r="F53" s="693"/>
      <c r="G53" s="693"/>
      <c r="H53" s="693"/>
      <c r="I53" s="697"/>
      <c r="J53" s="31"/>
    </row>
    <row r="54" spans="1:10" x14ac:dyDescent="0.2">
      <c r="A54" s="682"/>
      <c r="B54" s="686"/>
      <c r="C54" s="687"/>
      <c r="D54" s="695"/>
      <c r="E54" s="693"/>
      <c r="F54" s="693"/>
      <c r="G54" s="693"/>
      <c r="H54" s="693"/>
      <c r="I54" s="697"/>
      <c r="J54" s="31"/>
    </row>
    <row r="55" spans="1:10" x14ac:dyDescent="0.2">
      <c r="A55" s="682"/>
      <c r="B55" s="686"/>
      <c r="C55" s="687"/>
      <c r="D55" s="695"/>
      <c r="E55" s="693"/>
      <c r="F55" s="693"/>
      <c r="G55" s="693"/>
      <c r="H55" s="693"/>
      <c r="I55" s="697"/>
      <c r="J55" s="31"/>
    </row>
    <row r="56" spans="1:10" x14ac:dyDescent="0.2">
      <c r="A56" s="682"/>
      <c r="B56" s="686"/>
      <c r="C56" s="687"/>
      <c r="D56" s="695"/>
      <c r="E56" s="693"/>
      <c r="F56" s="693"/>
      <c r="G56" s="693"/>
      <c r="H56" s="693"/>
      <c r="I56" s="697"/>
      <c r="J56" s="31"/>
    </row>
    <row r="57" spans="1:10" x14ac:dyDescent="0.2">
      <c r="A57" s="682"/>
      <c r="B57" s="686"/>
      <c r="C57" s="687"/>
      <c r="D57" s="695"/>
      <c r="E57" s="693"/>
      <c r="F57" s="693"/>
      <c r="G57" s="693"/>
      <c r="H57" s="693"/>
      <c r="I57" s="697"/>
      <c r="J57" s="31"/>
    </row>
    <row r="58" spans="1:10" x14ac:dyDescent="0.2">
      <c r="A58" s="682"/>
      <c r="B58" s="686"/>
      <c r="C58" s="687"/>
      <c r="D58" s="695"/>
      <c r="E58" s="693"/>
      <c r="F58" s="693"/>
      <c r="G58" s="693"/>
      <c r="H58" s="693"/>
      <c r="I58" s="697"/>
      <c r="J58" s="31"/>
    </row>
    <row r="59" spans="1:10" x14ac:dyDescent="0.2">
      <c r="A59" s="682"/>
      <c r="B59" s="686"/>
      <c r="C59" s="687"/>
      <c r="D59" s="695"/>
      <c r="E59" s="693"/>
      <c r="F59" s="693"/>
      <c r="G59" s="693"/>
      <c r="H59" s="693"/>
      <c r="I59" s="697"/>
      <c r="J59" s="31"/>
    </row>
    <row r="60" spans="1:10" x14ac:dyDescent="0.2">
      <c r="A60" s="682"/>
      <c r="B60" s="686"/>
      <c r="C60" s="687"/>
      <c r="D60" s="695"/>
      <c r="E60" s="693"/>
      <c r="F60" s="693"/>
      <c r="G60" s="693"/>
      <c r="H60" s="693"/>
      <c r="I60" s="697"/>
      <c r="J60" s="31"/>
    </row>
    <row r="61" spans="1:10" x14ac:dyDescent="0.2">
      <c r="A61" s="682"/>
      <c r="B61" s="686"/>
      <c r="C61" s="687"/>
      <c r="D61" s="695"/>
      <c r="E61" s="693"/>
      <c r="F61" s="693"/>
      <c r="G61" s="693"/>
      <c r="H61" s="693"/>
      <c r="I61" s="697"/>
      <c r="J61" s="31"/>
    </row>
    <row r="62" spans="1:10" x14ac:dyDescent="0.2">
      <c r="A62" s="682"/>
      <c r="B62" s="686"/>
      <c r="C62" s="687"/>
      <c r="D62" s="695"/>
      <c r="E62" s="693"/>
      <c r="F62" s="693"/>
      <c r="G62" s="693"/>
      <c r="H62" s="693"/>
      <c r="I62" s="697"/>
      <c r="J62" s="31"/>
    </row>
    <row r="63" spans="1:10" x14ac:dyDescent="0.2">
      <c r="A63" s="682"/>
      <c r="B63" s="688"/>
      <c r="C63" s="689"/>
      <c r="D63" s="696"/>
      <c r="E63" s="693"/>
      <c r="F63" s="693"/>
      <c r="G63" s="693"/>
      <c r="H63" s="693"/>
      <c r="I63" s="697"/>
      <c r="J63" s="31"/>
    </row>
    <row r="64" spans="1:10" ht="12.75" customHeight="1" x14ac:dyDescent="0.2">
      <c r="A64" s="682"/>
      <c r="B64" s="684" t="s">
        <v>78</v>
      </c>
      <c r="C64" s="685"/>
      <c r="D64" s="694" t="s">
        <v>79</v>
      </c>
      <c r="E64" s="693" t="s">
        <v>80</v>
      </c>
      <c r="F64" s="693" t="s">
        <v>81</v>
      </c>
      <c r="G64" s="693" t="s">
        <v>82</v>
      </c>
      <c r="H64" s="693" t="s">
        <v>68</v>
      </c>
      <c r="I64" s="697" t="s">
        <v>385</v>
      </c>
      <c r="J64" s="31"/>
    </row>
    <row r="65" spans="1:10" x14ac:dyDescent="0.2">
      <c r="A65" s="682"/>
      <c r="B65" s="686"/>
      <c r="C65" s="687"/>
      <c r="D65" s="695"/>
      <c r="E65" s="693"/>
      <c r="F65" s="693"/>
      <c r="G65" s="693"/>
      <c r="H65" s="693"/>
      <c r="I65" s="697"/>
      <c r="J65" s="31"/>
    </row>
    <row r="66" spans="1:10" x14ac:dyDescent="0.2">
      <c r="A66" s="682"/>
      <c r="B66" s="686"/>
      <c r="C66" s="687"/>
      <c r="D66" s="695"/>
      <c r="E66" s="693"/>
      <c r="F66" s="693"/>
      <c r="G66" s="693"/>
      <c r="H66" s="693"/>
      <c r="I66" s="697"/>
      <c r="J66" s="31"/>
    </row>
    <row r="67" spans="1:10" x14ac:dyDescent="0.2">
      <c r="A67" s="682"/>
      <c r="B67" s="686"/>
      <c r="C67" s="687"/>
      <c r="D67" s="695"/>
      <c r="E67" s="693"/>
      <c r="F67" s="693"/>
      <c r="G67" s="693"/>
      <c r="H67" s="693"/>
      <c r="I67" s="697"/>
      <c r="J67" s="31"/>
    </row>
    <row r="68" spans="1:10" x14ac:dyDescent="0.2">
      <c r="A68" s="682"/>
      <c r="B68" s="686"/>
      <c r="C68" s="687"/>
      <c r="D68" s="695"/>
      <c r="E68" s="693"/>
      <c r="F68" s="693"/>
      <c r="G68" s="693"/>
      <c r="H68" s="693"/>
      <c r="I68" s="697"/>
      <c r="J68" s="31"/>
    </row>
    <row r="69" spans="1:10" x14ac:dyDescent="0.2">
      <c r="A69" s="682"/>
      <c r="B69" s="686"/>
      <c r="C69" s="687"/>
      <c r="D69" s="695"/>
      <c r="E69" s="693"/>
      <c r="F69" s="693"/>
      <c r="G69" s="693"/>
      <c r="H69" s="693"/>
      <c r="I69" s="697"/>
      <c r="J69" s="31"/>
    </row>
    <row r="70" spans="1:10" x14ac:dyDescent="0.2">
      <c r="A70" s="682"/>
      <c r="B70" s="686"/>
      <c r="C70" s="687"/>
      <c r="D70" s="695"/>
      <c r="E70" s="693"/>
      <c r="F70" s="693"/>
      <c r="G70" s="693"/>
      <c r="H70" s="693"/>
      <c r="I70" s="697"/>
      <c r="J70" s="31"/>
    </row>
    <row r="71" spans="1:10" x14ac:dyDescent="0.2">
      <c r="A71" s="682"/>
      <c r="B71" s="686"/>
      <c r="C71" s="687"/>
      <c r="D71" s="695"/>
      <c r="E71" s="693"/>
      <c r="F71" s="693"/>
      <c r="G71" s="693"/>
      <c r="H71" s="693"/>
      <c r="I71" s="697"/>
      <c r="J71" s="31"/>
    </row>
    <row r="72" spans="1:10" x14ac:dyDescent="0.2">
      <c r="A72" s="682"/>
      <c r="B72" s="686"/>
      <c r="C72" s="687"/>
      <c r="D72" s="695"/>
      <c r="E72" s="693"/>
      <c r="F72" s="693"/>
      <c r="G72" s="693"/>
      <c r="H72" s="693"/>
      <c r="I72" s="697"/>
      <c r="J72" s="31"/>
    </row>
    <row r="73" spans="1:10" x14ac:dyDescent="0.2">
      <c r="A73" s="682"/>
      <c r="B73" s="688"/>
      <c r="C73" s="689"/>
      <c r="D73" s="696"/>
      <c r="E73" s="693"/>
      <c r="F73" s="693"/>
      <c r="G73" s="693"/>
      <c r="H73" s="693"/>
      <c r="I73" s="697"/>
      <c r="J73" s="31"/>
    </row>
    <row r="74" spans="1:10" ht="12.75" customHeight="1" x14ac:dyDescent="0.2">
      <c r="A74" s="682"/>
      <c r="B74" s="684" t="s">
        <v>83</v>
      </c>
      <c r="C74" s="685"/>
      <c r="D74" s="694" t="s">
        <v>84</v>
      </c>
      <c r="E74" s="693" t="s">
        <v>80</v>
      </c>
      <c r="F74" s="693" t="s">
        <v>85</v>
      </c>
      <c r="G74" s="693" t="s">
        <v>82</v>
      </c>
      <c r="H74" s="693" t="s">
        <v>68</v>
      </c>
      <c r="I74" s="697" t="s">
        <v>385</v>
      </c>
      <c r="J74" s="31"/>
    </row>
    <row r="75" spans="1:10" x14ac:dyDescent="0.2">
      <c r="A75" s="682"/>
      <c r="B75" s="686"/>
      <c r="C75" s="687"/>
      <c r="D75" s="695"/>
      <c r="E75" s="693"/>
      <c r="F75" s="693"/>
      <c r="G75" s="693"/>
      <c r="H75" s="693"/>
      <c r="I75" s="697"/>
      <c r="J75" s="31"/>
    </row>
    <row r="76" spans="1:10" x14ac:dyDescent="0.2">
      <c r="A76" s="682"/>
      <c r="B76" s="686"/>
      <c r="C76" s="687"/>
      <c r="D76" s="695"/>
      <c r="E76" s="693"/>
      <c r="F76" s="693"/>
      <c r="G76" s="693"/>
      <c r="H76" s="693"/>
      <c r="I76" s="697"/>
      <c r="J76" s="31"/>
    </row>
    <row r="77" spans="1:10" x14ac:dyDescent="0.2">
      <c r="A77" s="682"/>
      <c r="B77" s="686"/>
      <c r="C77" s="687"/>
      <c r="D77" s="695"/>
      <c r="E77" s="693"/>
      <c r="F77" s="693"/>
      <c r="G77" s="693"/>
      <c r="H77" s="693"/>
      <c r="I77" s="697"/>
      <c r="J77" s="31"/>
    </row>
    <row r="78" spans="1:10" x14ac:dyDescent="0.2">
      <c r="A78" s="682"/>
      <c r="B78" s="686"/>
      <c r="C78" s="687"/>
      <c r="D78" s="695"/>
      <c r="E78" s="693"/>
      <c r="F78" s="693"/>
      <c r="G78" s="693"/>
      <c r="H78" s="693"/>
      <c r="I78" s="697"/>
      <c r="J78" s="31"/>
    </row>
    <row r="79" spans="1:10" x14ac:dyDescent="0.2">
      <c r="A79" s="682"/>
      <c r="B79" s="686"/>
      <c r="C79" s="687"/>
      <c r="D79" s="695"/>
      <c r="E79" s="693"/>
      <c r="F79" s="693"/>
      <c r="G79" s="693"/>
      <c r="H79" s="693"/>
      <c r="I79" s="697"/>
      <c r="J79" s="31"/>
    </row>
    <row r="80" spans="1:10" x14ac:dyDescent="0.2">
      <c r="A80" s="682"/>
      <c r="B80" s="686"/>
      <c r="C80" s="687"/>
      <c r="D80" s="695"/>
      <c r="E80" s="693"/>
      <c r="F80" s="693"/>
      <c r="G80" s="693"/>
      <c r="H80" s="693"/>
      <c r="I80" s="697"/>
      <c r="J80" s="31"/>
    </row>
    <row r="81" spans="1:10" x14ac:dyDescent="0.2">
      <c r="A81" s="682"/>
      <c r="B81" s="686"/>
      <c r="C81" s="687"/>
      <c r="D81" s="695"/>
      <c r="E81" s="693"/>
      <c r="F81" s="693"/>
      <c r="G81" s="693"/>
      <c r="H81" s="693"/>
      <c r="I81" s="697"/>
      <c r="J81" s="31"/>
    </row>
    <row r="82" spans="1:10" x14ac:dyDescent="0.2">
      <c r="A82" s="682"/>
      <c r="B82" s="686"/>
      <c r="C82" s="687"/>
      <c r="D82" s="695"/>
      <c r="E82" s="693"/>
      <c r="F82" s="693"/>
      <c r="G82" s="693"/>
      <c r="H82" s="693"/>
      <c r="I82" s="697"/>
      <c r="J82" s="31"/>
    </row>
    <row r="83" spans="1:10" x14ac:dyDescent="0.2">
      <c r="A83" s="682"/>
      <c r="B83" s="688"/>
      <c r="C83" s="689"/>
      <c r="D83" s="696"/>
      <c r="E83" s="693"/>
      <c r="F83" s="693"/>
      <c r="G83" s="693"/>
      <c r="H83" s="693"/>
      <c r="I83" s="697"/>
      <c r="J83" s="31"/>
    </row>
    <row r="84" spans="1:10" ht="25.5" customHeight="1" x14ac:dyDescent="0.2">
      <c r="A84" s="682"/>
      <c r="B84" s="684" t="s">
        <v>86</v>
      </c>
      <c r="C84" s="685"/>
      <c r="D84" s="690" t="s">
        <v>87</v>
      </c>
      <c r="E84" s="701" t="s">
        <v>58</v>
      </c>
      <c r="F84" s="701" t="s">
        <v>88</v>
      </c>
      <c r="G84" s="701" t="s">
        <v>89</v>
      </c>
      <c r="H84" s="701" t="s">
        <v>68</v>
      </c>
      <c r="I84" s="703" t="s">
        <v>385</v>
      </c>
      <c r="J84" s="31"/>
    </row>
    <row r="85" spans="1:10" x14ac:dyDescent="0.2">
      <c r="A85" s="682"/>
      <c r="B85" s="686"/>
      <c r="C85" s="687"/>
      <c r="D85" s="691"/>
      <c r="E85" s="701"/>
      <c r="F85" s="701"/>
      <c r="G85" s="701"/>
      <c r="H85" s="701"/>
      <c r="I85" s="703"/>
      <c r="J85" s="31"/>
    </row>
    <row r="86" spans="1:10" x14ac:dyDescent="0.2">
      <c r="A86" s="682"/>
      <c r="B86" s="686"/>
      <c r="C86" s="687"/>
      <c r="D86" s="691"/>
      <c r="E86" s="701"/>
      <c r="F86" s="701"/>
      <c r="G86" s="701"/>
      <c r="H86" s="701"/>
      <c r="I86" s="703"/>
      <c r="J86" s="31"/>
    </row>
    <row r="87" spans="1:10" x14ac:dyDescent="0.2">
      <c r="A87" s="682"/>
      <c r="B87" s="686"/>
      <c r="C87" s="687"/>
      <c r="D87" s="691"/>
      <c r="E87" s="701"/>
      <c r="F87" s="701"/>
      <c r="G87" s="701"/>
      <c r="H87" s="701"/>
      <c r="I87" s="703"/>
      <c r="J87" s="31"/>
    </row>
    <row r="88" spans="1:10" ht="12.75" customHeight="1" x14ac:dyDescent="0.2">
      <c r="A88" s="682"/>
      <c r="B88" s="686"/>
      <c r="C88" s="687"/>
      <c r="D88" s="691"/>
      <c r="E88" s="701"/>
      <c r="F88" s="701"/>
      <c r="G88" s="701"/>
      <c r="H88" s="701"/>
      <c r="I88" s="703"/>
      <c r="J88" s="31"/>
    </row>
    <row r="89" spans="1:10" x14ac:dyDescent="0.2">
      <c r="A89" s="682"/>
      <c r="B89" s="686"/>
      <c r="C89" s="687"/>
      <c r="D89" s="691"/>
      <c r="E89" s="701"/>
      <c r="F89" s="701"/>
      <c r="G89" s="701"/>
      <c r="H89" s="701"/>
      <c r="I89" s="703"/>
      <c r="J89" s="31"/>
    </row>
    <row r="90" spans="1:10" ht="13.5" thickBot="1" x14ac:dyDescent="0.25">
      <c r="A90" s="683"/>
      <c r="B90" s="698"/>
      <c r="C90" s="699"/>
      <c r="D90" s="700"/>
      <c r="E90" s="702"/>
      <c r="F90" s="702"/>
      <c r="G90" s="702"/>
      <c r="H90" s="702"/>
      <c r="I90" s="704"/>
      <c r="J90" s="31"/>
    </row>
    <row r="91" spans="1:10" ht="13.5" thickTop="1" x14ac:dyDescent="0.2"/>
  </sheetData>
  <sheetProtection password="E686" sheet="1"/>
  <mergeCells count="5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 ref="G51:G63"/>
    <mergeCell ref="H51:H63"/>
    <mergeCell ref="I51:I63"/>
    <mergeCell ref="B64:C73"/>
    <mergeCell ref="D64:D73"/>
    <mergeCell ref="E64:E73"/>
    <mergeCell ref="F64:F73"/>
    <mergeCell ref="G64:G73"/>
    <mergeCell ref="H64:H73"/>
    <mergeCell ref="I64:I73"/>
    <mergeCell ref="H17:H31"/>
    <mergeCell ref="I17:I31"/>
    <mergeCell ref="B32:C50"/>
    <mergeCell ref="D32:D50"/>
    <mergeCell ref="E32:E50"/>
    <mergeCell ref="F32:F50"/>
    <mergeCell ref="G32:G50"/>
    <mergeCell ref="H32:H50"/>
    <mergeCell ref="I32:I50"/>
    <mergeCell ref="G17:G31"/>
    <mergeCell ref="A17:A90"/>
    <mergeCell ref="B17:C31"/>
    <mergeCell ref="D17:D31"/>
    <mergeCell ref="E17:E31"/>
    <mergeCell ref="F17:F31"/>
    <mergeCell ref="B51:C63"/>
    <mergeCell ref="D51:D63"/>
    <mergeCell ref="E51:E63"/>
    <mergeCell ref="F51:F63"/>
    <mergeCell ref="A1:I2"/>
    <mergeCell ref="A3:I8"/>
    <mergeCell ref="A9:C16"/>
    <mergeCell ref="D9:I13"/>
    <mergeCell ref="D14:D16"/>
    <mergeCell ref="E14:E16"/>
    <mergeCell ref="F14:F16"/>
    <mergeCell ref="G14:G16"/>
    <mergeCell ref="H14:H16"/>
    <mergeCell ref="I14:I16"/>
  </mergeCells>
  <printOptions gridLines="1"/>
  <pageMargins left="0.75" right="0.75" top="1" bottom="1" header="0.5" footer="0.5"/>
  <pageSetup scale="95" fitToHeight="0" orientation="landscape" r:id="rId1"/>
  <headerFooter alignWithMargins="0">
    <oddHeader>&amp;LFFY 2010 Consolidated Application&amp;C&amp;A&amp;R&amp;P of &amp;N</oddHeader>
  </headerFooter>
  <rowBreaks count="2" manualBreakCount="2">
    <brk id="31" max="16383" man="1"/>
    <brk id="6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M13" sqref="M13"/>
    </sheetView>
  </sheetViews>
  <sheetFormatPr defaultRowHeight="12.75" x14ac:dyDescent="0.2"/>
  <sheetData>
    <row r="1" spans="1:5" x14ac:dyDescent="0.2">
      <c r="A1" s="22" t="s">
        <v>6</v>
      </c>
      <c r="E1" t="s">
        <v>422</v>
      </c>
    </row>
    <row r="2" spans="1:5" x14ac:dyDescent="0.2">
      <c r="A2" s="22" t="s">
        <v>7</v>
      </c>
      <c r="E2" t="s">
        <v>423</v>
      </c>
    </row>
    <row r="3" spans="1:5" x14ac:dyDescent="0.2">
      <c r="E3" t="s">
        <v>424</v>
      </c>
    </row>
    <row r="4" spans="1:5" x14ac:dyDescent="0.2">
      <c r="A4" t="s">
        <v>23</v>
      </c>
      <c r="E4" t="s">
        <v>425</v>
      </c>
    </row>
    <row r="5" spans="1:5" x14ac:dyDescent="0.2">
      <c r="E5" t="s">
        <v>426</v>
      </c>
    </row>
    <row r="6" spans="1:5" x14ac:dyDescent="0.2">
      <c r="A6" s="30" t="s">
        <v>50</v>
      </c>
      <c r="E6" t="s">
        <v>427</v>
      </c>
    </row>
    <row r="7" spans="1:5" x14ac:dyDescent="0.2">
      <c r="A7" s="30" t="s">
        <v>51</v>
      </c>
      <c r="E7" t="s">
        <v>428</v>
      </c>
    </row>
    <row r="8" spans="1:5" x14ac:dyDescent="0.2">
      <c r="A8" s="30" t="s">
        <v>94</v>
      </c>
      <c r="E8" t="s">
        <v>429</v>
      </c>
    </row>
    <row r="9" spans="1:5" x14ac:dyDescent="0.2">
      <c r="A9" s="30" t="s">
        <v>137</v>
      </c>
      <c r="E9" t="s">
        <v>430</v>
      </c>
    </row>
    <row r="10" spans="1:5" x14ac:dyDescent="0.2">
      <c r="A10" s="30" t="s">
        <v>95</v>
      </c>
      <c r="E10" t="s">
        <v>431</v>
      </c>
    </row>
    <row r="11" spans="1:5" x14ac:dyDescent="0.2">
      <c r="A11" s="30" t="s">
        <v>52</v>
      </c>
      <c r="E11" t="s">
        <v>432</v>
      </c>
    </row>
    <row r="12" spans="1:5" x14ac:dyDescent="0.2">
      <c r="E12" t="s">
        <v>433</v>
      </c>
    </row>
    <row r="13" spans="1:5" x14ac:dyDescent="0.2">
      <c r="A13" s="30" t="s">
        <v>148</v>
      </c>
      <c r="E13" t="s">
        <v>434</v>
      </c>
    </row>
    <row r="14" spans="1:5" x14ac:dyDescent="0.2">
      <c r="A14" s="30" t="s">
        <v>149</v>
      </c>
      <c r="E14" t="s">
        <v>435</v>
      </c>
    </row>
    <row r="15" spans="1:5" x14ac:dyDescent="0.2">
      <c r="E15" t="s">
        <v>436</v>
      </c>
    </row>
    <row r="16" spans="1:5" x14ac:dyDescent="0.2">
      <c r="E16" t="s">
        <v>437</v>
      </c>
    </row>
    <row r="17" spans="5:5" x14ac:dyDescent="0.2">
      <c r="E17" t="s">
        <v>438</v>
      </c>
    </row>
    <row r="18" spans="5:5" x14ac:dyDescent="0.2">
      <c r="E18" t="s">
        <v>439</v>
      </c>
    </row>
    <row r="19" spans="5:5" x14ac:dyDescent="0.2">
      <c r="E19" t="s">
        <v>440</v>
      </c>
    </row>
    <row r="20" spans="5:5" x14ac:dyDescent="0.2">
      <c r="E20" t="s">
        <v>441</v>
      </c>
    </row>
    <row r="21" spans="5:5" x14ac:dyDescent="0.2">
      <c r="E21" t="s">
        <v>442</v>
      </c>
    </row>
    <row r="22" spans="5:5" x14ac:dyDescent="0.2">
      <c r="E22" t="s">
        <v>443</v>
      </c>
    </row>
    <row r="23" spans="5:5" x14ac:dyDescent="0.2">
      <c r="E23" t="s">
        <v>444</v>
      </c>
    </row>
    <row r="24" spans="5:5" x14ac:dyDescent="0.2">
      <c r="E24" t="s">
        <v>445</v>
      </c>
    </row>
    <row r="25" spans="5:5" x14ac:dyDescent="0.2">
      <c r="E25" t="s">
        <v>446</v>
      </c>
    </row>
    <row r="26" spans="5:5" x14ac:dyDescent="0.2">
      <c r="E26" t="s">
        <v>447</v>
      </c>
    </row>
    <row r="27" spans="5:5" x14ac:dyDescent="0.2">
      <c r="E27" t="s">
        <v>448</v>
      </c>
    </row>
    <row r="28" spans="5:5" x14ac:dyDescent="0.2">
      <c r="E28" t="s">
        <v>449</v>
      </c>
    </row>
    <row r="29" spans="5:5" x14ac:dyDescent="0.2">
      <c r="E29" t="s">
        <v>450</v>
      </c>
    </row>
    <row r="30" spans="5:5" x14ac:dyDescent="0.2">
      <c r="E30" t="s">
        <v>451</v>
      </c>
    </row>
    <row r="31" spans="5:5" x14ac:dyDescent="0.2">
      <c r="E31" t="s">
        <v>452</v>
      </c>
    </row>
    <row r="32" spans="5:5" x14ac:dyDescent="0.2">
      <c r="E32" t="s">
        <v>453</v>
      </c>
    </row>
    <row r="33" spans="5:5" x14ac:dyDescent="0.2">
      <c r="E33" t="s">
        <v>454</v>
      </c>
    </row>
    <row r="34" spans="5:5" x14ac:dyDescent="0.2">
      <c r="E34" t="s">
        <v>455</v>
      </c>
    </row>
    <row r="35" spans="5:5" x14ac:dyDescent="0.2">
      <c r="E35" t="s">
        <v>456</v>
      </c>
    </row>
    <row r="36" spans="5:5" x14ac:dyDescent="0.2">
      <c r="E36" t="s">
        <v>457</v>
      </c>
    </row>
    <row r="37" spans="5:5" x14ac:dyDescent="0.2">
      <c r="E37" t="s">
        <v>458</v>
      </c>
    </row>
    <row r="38" spans="5:5" x14ac:dyDescent="0.2">
      <c r="E38" t="s">
        <v>459</v>
      </c>
    </row>
    <row r="39" spans="5:5" x14ac:dyDescent="0.2">
      <c r="E39" t="s">
        <v>460</v>
      </c>
    </row>
    <row r="40" spans="5:5" x14ac:dyDescent="0.2">
      <c r="E40" t="s">
        <v>461</v>
      </c>
    </row>
    <row r="41" spans="5:5" x14ac:dyDescent="0.2">
      <c r="E41" t="s">
        <v>462</v>
      </c>
    </row>
    <row r="42" spans="5:5" x14ac:dyDescent="0.2">
      <c r="E42" t="s">
        <v>463</v>
      </c>
    </row>
    <row r="43" spans="5:5" x14ac:dyDescent="0.2">
      <c r="E43" t="s">
        <v>464</v>
      </c>
    </row>
    <row r="44" spans="5:5" x14ac:dyDescent="0.2">
      <c r="E44" t="s">
        <v>465</v>
      </c>
    </row>
    <row r="45" spans="5:5" x14ac:dyDescent="0.2">
      <c r="E45" t="s">
        <v>466</v>
      </c>
    </row>
    <row r="46" spans="5:5" x14ac:dyDescent="0.2">
      <c r="E46" t="s">
        <v>467</v>
      </c>
    </row>
    <row r="47" spans="5:5" x14ac:dyDescent="0.2">
      <c r="E47" t="s">
        <v>468</v>
      </c>
    </row>
    <row r="48" spans="5:5" x14ac:dyDescent="0.2">
      <c r="E48" t="s">
        <v>469</v>
      </c>
    </row>
    <row r="49" spans="5:5" x14ac:dyDescent="0.2">
      <c r="E49" t="s">
        <v>470</v>
      </c>
    </row>
    <row r="50" spans="5:5" x14ac:dyDescent="0.2">
      <c r="E50" t="s">
        <v>471</v>
      </c>
    </row>
    <row r="51" spans="5:5" x14ac:dyDescent="0.2">
      <c r="E51" t="s">
        <v>472</v>
      </c>
    </row>
    <row r="52" spans="5:5" x14ac:dyDescent="0.2">
      <c r="E52" t="s">
        <v>473</v>
      </c>
    </row>
    <row r="53" spans="5:5" x14ac:dyDescent="0.2">
      <c r="E53" t="s">
        <v>474</v>
      </c>
    </row>
    <row r="54" spans="5:5" x14ac:dyDescent="0.2">
      <c r="E54" t="s">
        <v>475</v>
      </c>
    </row>
    <row r="55" spans="5:5" x14ac:dyDescent="0.2">
      <c r="E55" t="s">
        <v>476</v>
      </c>
    </row>
    <row r="56" spans="5:5" x14ac:dyDescent="0.2">
      <c r="E56" t="s">
        <v>477</v>
      </c>
    </row>
    <row r="57" spans="5:5" x14ac:dyDescent="0.2">
      <c r="E57" t="s">
        <v>478</v>
      </c>
    </row>
    <row r="58" spans="5:5" x14ac:dyDescent="0.2">
      <c r="E58" t="s">
        <v>479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99"/>
  <sheetViews>
    <sheetView zoomScale="90" zoomScaleNormal="90" workbookViewId="0">
      <selection sqref="A1:J1"/>
    </sheetView>
  </sheetViews>
  <sheetFormatPr defaultRowHeight="12.75" x14ac:dyDescent="0.2"/>
  <cols>
    <col min="1" max="3" width="15.7109375" style="165" customWidth="1"/>
    <col min="4" max="4" width="15.7109375" style="167" customWidth="1"/>
    <col min="5" max="5" width="15.7109375" style="165" customWidth="1"/>
    <col min="6" max="6" width="15.7109375" style="168" customWidth="1"/>
    <col min="7" max="7" width="15.7109375" style="169" customWidth="1"/>
    <col min="8" max="9" width="15.7109375" style="165" customWidth="1"/>
    <col min="10" max="10" width="15.85546875" style="165" customWidth="1"/>
    <col min="11" max="11" width="9.140625" style="165" hidden="1" customWidth="1"/>
    <col min="12" max="16384" width="9.140625" style="165"/>
  </cols>
  <sheetData>
    <row r="1" spans="1:12" ht="30" customHeight="1" x14ac:dyDescent="0.2">
      <c r="A1" s="711" t="s">
        <v>402</v>
      </c>
      <c r="B1" s="712"/>
      <c r="C1" s="712"/>
      <c r="D1" s="712"/>
      <c r="E1" s="712"/>
      <c r="F1" s="712"/>
      <c r="G1" s="712"/>
      <c r="H1" s="712"/>
      <c r="I1" s="712"/>
      <c r="J1" s="712"/>
    </row>
    <row r="2" spans="1:12" s="2" customFormat="1" ht="12.75" customHeight="1" x14ac:dyDescent="0.2">
      <c r="A2" s="713" t="s">
        <v>529</v>
      </c>
      <c r="B2" s="714"/>
      <c r="C2" s="714"/>
      <c r="D2" s="714"/>
      <c r="E2" s="714"/>
      <c r="F2" s="714"/>
      <c r="G2" s="714"/>
      <c r="H2" s="714"/>
      <c r="I2" s="714"/>
      <c r="J2" s="715"/>
    </row>
    <row r="3" spans="1:12" s="2" customFormat="1" ht="12.75" customHeight="1" x14ac:dyDescent="0.2">
      <c r="A3" s="716"/>
      <c r="B3" s="717"/>
      <c r="C3" s="717"/>
      <c r="D3" s="717"/>
      <c r="E3" s="717"/>
      <c r="F3" s="717"/>
      <c r="G3" s="717"/>
      <c r="H3" s="717"/>
      <c r="I3" s="717"/>
      <c r="J3" s="718"/>
    </row>
    <row r="4" spans="1:12" s="2" customFormat="1" ht="12.75" customHeight="1" x14ac:dyDescent="0.2">
      <c r="A4" s="716"/>
      <c r="B4" s="717"/>
      <c r="C4" s="717"/>
      <c r="D4" s="717"/>
      <c r="E4" s="717"/>
      <c r="F4" s="717"/>
      <c r="G4" s="717"/>
      <c r="H4" s="717"/>
      <c r="I4" s="717"/>
      <c r="J4" s="718"/>
    </row>
    <row r="5" spans="1:12" s="2" customFormat="1" ht="13.5" thickBot="1" x14ac:dyDescent="0.25">
      <c r="A5" s="719"/>
      <c r="B5" s="720"/>
      <c r="C5" s="720"/>
      <c r="D5" s="720"/>
      <c r="E5" s="720"/>
      <c r="F5" s="720"/>
      <c r="G5" s="720"/>
      <c r="H5" s="720"/>
      <c r="I5" s="720"/>
      <c r="J5" s="721"/>
    </row>
    <row r="6" spans="1:12" ht="24.75" customHeight="1" thickTop="1" x14ac:dyDescent="0.2">
      <c r="A6" s="722" t="s">
        <v>403</v>
      </c>
      <c r="B6" s="723"/>
      <c r="C6" s="723"/>
      <c r="D6" s="723"/>
      <c r="E6" s="723"/>
      <c r="F6" s="723"/>
      <c r="G6" s="723"/>
      <c r="H6" s="723"/>
      <c r="I6" s="723"/>
      <c r="J6" s="723"/>
      <c r="L6" s="2"/>
    </row>
    <row r="7" spans="1:12" ht="50.1" customHeight="1" thickBot="1" x14ac:dyDescent="0.25">
      <c r="A7" s="724" t="str">
        <f>IF(K99=69,"Validation Successful: You may now submit the application to OSSE.","Validation Failed: You are not ready to submit the application to OSSE.  See below for details.")</f>
        <v>Validation Successful: You may now submit the application to OSSE.</v>
      </c>
      <c r="B7" s="725"/>
      <c r="C7" s="725"/>
      <c r="D7" s="725"/>
      <c r="E7" s="725"/>
      <c r="F7" s="725"/>
      <c r="G7" s="725"/>
      <c r="H7" s="725"/>
      <c r="I7" s="725"/>
      <c r="J7" s="725"/>
    </row>
    <row r="8" spans="1:12" ht="24.75" customHeight="1" thickTop="1" x14ac:dyDescent="0.2">
      <c r="A8" s="722" t="s">
        <v>404</v>
      </c>
      <c r="B8" s="726"/>
      <c r="C8" s="726"/>
      <c r="D8" s="726"/>
      <c r="E8" s="726"/>
      <c r="F8" s="726"/>
      <c r="G8" s="726"/>
      <c r="H8" s="726"/>
      <c r="I8" s="726"/>
      <c r="J8" s="726"/>
    </row>
    <row r="9" spans="1:12" ht="15" customHeight="1" x14ac:dyDescent="0.2">
      <c r="A9" s="183" t="s">
        <v>405</v>
      </c>
      <c r="B9" s="184"/>
      <c r="C9" s="727"/>
      <c r="D9" s="731" t="s">
        <v>406</v>
      </c>
      <c r="E9" s="733" t="s">
        <v>407</v>
      </c>
      <c r="F9" s="184"/>
      <c r="G9" s="184"/>
      <c r="H9" s="184"/>
      <c r="I9" s="184"/>
      <c r="J9" s="727"/>
    </row>
    <row r="10" spans="1:12" ht="15" customHeight="1" thickBot="1" x14ac:dyDescent="0.25">
      <c r="A10" s="728"/>
      <c r="B10" s="729"/>
      <c r="C10" s="730"/>
      <c r="D10" s="732"/>
      <c r="E10" s="734"/>
      <c r="F10" s="729"/>
      <c r="G10" s="729"/>
      <c r="H10" s="729"/>
      <c r="I10" s="729"/>
      <c r="J10" s="730"/>
    </row>
    <row r="11" spans="1:12" ht="24.75" customHeight="1" thickTop="1" x14ac:dyDescent="0.2">
      <c r="A11" s="735" t="s">
        <v>408</v>
      </c>
      <c r="B11" s="736"/>
      <c r="C11" s="736"/>
      <c r="D11" s="736"/>
      <c r="E11" s="736"/>
      <c r="F11" s="736"/>
      <c r="G11" s="736"/>
      <c r="H11" s="736"/>
      <c r="I11" s="736"/>
      <c r="J11" s="736"/>
    </row>
    <row r="12" spans="1:12" ht="15" customHeight="1" x14ac:dyDescent="0.2">
      <c r="A12" s="709" t="s">
        <v>409</v>
      </c>
      <c r="B12" s="709"/>
      <c r="C12" s="709"/>
      <c r="D12" s="166" t="str">
        <f>IF(LEN('1'!A6)&gt;7,"Yes","No")</f>
        <v>Yes</v>
      </c>
      <c r="E12" s="708" t="str">
        <f>IF(D12="No","Input the full legal name of the local educational agency.","")</f>
        <v/>
      </c>
      <c r="F12" s="708"/>
      <c r="G12" s="708"/>
      <c r="H12" s="708"/>
      <c r="I12" s="708"/>
      <c r="J12" s="708"/>
      <c r="K12" s="165">
        <f>IF(D12="Yes",1,0)</f>
        <v>1</v>
      </c>
    </row>
    <row r="13" spans="1:12" ht="15" customHeight="1" x14ac:dyDescent="0.2">
      <c r="A13" s="710" t="s">
        <v>410</v>
      </c>
      <c r="B13" s="710"/>
      <c r="C13" s="710"/>
      <c r="D13" s="166" t="str">
        <f>IF(LEN('1'!A8)&gt;7,"Yes","No")</f>
        <v>Yes</v>
      </c>
      <c r="E13" s="708" t="str">
        <f>IF(D13="No","Input the mailing address of the local educational agency.","")</f>
        <v/>
      </c>
      <c r="F13" s="708"/>
      <c r="G13" s="708"/>
      <c r="H13" s="708"/>
      <c r="I13" s="708"/>
      <c r="J13" s="708"/>
      <c r="K13" s="165">
        <f t="shared" ref="K13:K34" si="0">IF(D13="Yes",1,0)</f>
        <v>1</v>
      </c>
    </row>
    <row r="14" spans="1:12" ht="15" customHeight="1" x14ac:dyDescent="0.2">
      <c r="A14" s="710" t="s">
        <v>411</v>
      </c>
      <c r="B14" s="710"/>
      <c r="C14" s="710"/>
      <c r="D14" s="166" t="str">
        <f>IF(LEN('1'!A10)&gt;6,"Yes","No")</f>
        <v>Yes</v>
      </c>
      <c r="E14" s="708" t="str">
        <f>IF(D14="No","Input the main telephone number of the local educational agency.","")</f>
        <v/>
      </c>
      <c r="F14" s="708"/>
      <c r="G14" s="708"/>
      <c r="H14" s="708"/>
      <c r="I14" s="708"/>
      <c r="J14" s="708"/>
      <c r="K14" s="165">
        <f t="shared" si="0"/>
        <v>1</v>
      </c>
    </row>
    <row r="15" spans="1:12" ht="15" customHeight="1" x14ac:dyDescent="0.2">
      <c r="A15" s="710" t="s">
        <v>412</v>
      </c>
      <c r="B15" s="710"/>
      <c r="C15" s="710"/>
      <c r="D15" s="166" t="str">
        <f>IF(LEN('1'!A12)&gt;5,"Yes","No")</f>
        <v>Yes</v>
      </c>
      <c r="E15" s="708" t="str">
        <f>IF(D15="No","Input the name of the primary contact at the LEA for Consolidated Application programs.","")</f>
        <v/>
      </c>
      <c r="F15" s="708"/>
      <c r="G15" s="708"/>
      <c r="H15" s="708"/>
      <c r="I15" s="708"/>
      <c r="J15" s="708"/>
      <c r="K15" s="165">
        <f t="shared" si="0"/>
        <v>1</v>
      </c>
    </row>
    <row r="16" spans="1:12" ht="15" customHeight="1" x14ac:dyDescent="0.2">
      <c r="A16" s="710" t="s">
        <v>413</v>
      </c>
      <c r="B16" s="710"/>
      <c r="C16" s="710"/>
      <c r="D16" s="166" t="str">
        <f>IF(LEN('1'!A14)&gt;5,"Yes","No")</f>
        <v>Yes</v>
      </c>
      <c r="E16" s="708" t="str">
        <f>IF(D16="No","Input the position title of the primary contact at the LEA for Consolidated Application programs.","")</f>
        <v/>
      </c>
      <c r="F16" s="708"/>
      <c r="G16" s="708"/>
      <c r="H16" s="708"/>
      <c r="I16" s="708"/>
      <c r="J16" s="708"/>
      <c r="K16" s="165">
        <f t="shared" si="0"/>
        <v>1</v>
      </c>
    </row>
    <row r="17" spans="1:11" ht="15" customHeight="1" x14ac:dyDescent="0.2">
      <c r="A17" s="710" t="s">
        <v>414</v>
      </c>
      <c r="B17" s="710"/>
      <c r="C17" s="710"/>
      <c r="D17" s="166" t="str">
        <f>IF(LEN('1'!A16)&gt;7,"Yes","No")</f>
        <v>Yes</v>
      </c>
      <c r="E17" s="708" t="str">
        <f>IF(D17="No","Input the email address of the primary contact at the LEA for Consolidated Application programs.","")</f>
        <v/>
      </c>
      <c r="F17" s="708"/>
      <c r="G17" s="708"/>
      <c r="H17" s="708"/>
      <c r="I17" s="708"/>
      <c r="J17" s="708"/>
      <c r="K17" s="165">
        <f t="shared" si="0"/>
        <v>1</v>
      </c>
    </row>
    <row r="18" spans="1:11" ht="15" customHeight="1" x14ac:dyDescent="0.2">
      <c r="A18" s="710" t="s">
        <v>415</v>
      </c>
      <c r="B18" s="710"/>
      <c r="C18" s="710"/>
      <c r="D18" s="166" t="str">
        <f>IF(LEN('1'!A18)&gt;6,"Yes","No")</f>
        <v>Yes</v>
      </c>
      <c r="E18" s="708" t="str">
        <f>IF(D18="No","Input the telephone number of the primary contact at the LEA for Consolidated Application programs.","")</f>
        <v/>
      </c>
      <c r="F18" s="708"/>
      <c r="G18" s="708"/>
      <c r="H18" s="708"/>
      <c r="I18" s="708"/>
      <c r="J18" s="708"/>
      <c r="K18" s="165">
        <f t="shared" si="0"/>
        <v>1</v>
      </c>
    </row>
    <row r="19" spans="1:11" ht="15" customHeight="1" x14ac:dyDescent="0.2">
      <c r="A19" s="710" t="s">
        <v>416</v>
      </c>
      <c r="B19" s="710"/>
      <c r="C19" s="710"/>
      <c r="D19" s="166" t="str">
        <f>IF(AND('1'!B38="",'1'!E38="",'1'!H38=""), "No", "Yes")</f>
        <v>Yes</v>
      </c>
      <c r="E19" s="708" t="str">
        <f>IF(D19="No","Select one of the three options (monthly, bi-monthly, or quarterly) for a reimbursement request submission schedule.","")</f>
        <v/>
      </c>
      <c r="F19" s="708"/>
      <c r="G19" s="708"/>
      <c r="H19" s="708"/>
      <c r="I19" s="708"/>
      <c r="J19" s="708"/>
      <c r="K19" s="165">
        <f t="shared" si="0"/>
        <v>1</v>
      </c>
    </row>
    <row r="20" spans="1:11" ht="24.75" customHeight="1" x14ac:dyDescent="0.2">
      <c r="A20" s="705" t="s">
        <v>417</v>
      </c>
      <c r="B20" s="706"/>
      <c r="C20" s="706"/>
      <c r="D20" s="706"/>
      <c r="E20" s="706"/>
      <c r="F20" s="706"/>
      <c r="G20" s="706"/>
      <c r="H20" s="706"/>
      <c r="I20" s="706"/>
      <c r="J20" s="707"/>
    </row>
    <row r="21" spans="1:11" ht="15" customHeight="1" x14ac:dyDescent="0.2">
      <c r="A21" s="709" t="s">
        <v>526</v>
      </c>
      <c r="B21" s="709"/>
      <c r="C21" s="709"/>
      <c r="D21" s="166" t="str">
        <f>IF(AND('2'!F13&gt;0,LEN('2'!A19)&lt;20),"No","Yes")</f>
        <v>Yes</v>
      </c>
      <c r="E21" s="708" t="str">
        <f>IF(D21="No","Summarize the planned use/s of funds required to be set-aside for parental involvement activities.","")</f>
        <v/>
      </c>
      <c r="F21" s="708"/>
      <c r="G21" s="708"/>
      <c r="H21" s="708"/>
      <c r="I21" s="708"/>
      <c r="J21" s="708"/>
      <c r="K21" s="165">
        <f t="shared" si="0"/>
        <v>1</v>
      </c>
    </row>
    <row r="22" spans="1:11" ht="15" customHeight="1" x14ac:dyDescent="0.2">
      <c r="A22" s="710" t="s">
        <v>530</v>
      </c>
      <c r="B22" s="710"/>
      <c r="C22" s="710"/>
      <c r="D22" s="166" t="str">
        <f>IF(AND('2'!F50&gt;0,LEN('2'!A56)&lt;20),"No","Yes")</f>
        <v>Yes</v>
      </c>
      <c r="E22" s="708" t="str">
        <f>IF(D22="No","Summarize the planned use/s of funds required to be set-aside for professional development activities for non-highly qualified teachers.","")</f>
        <v/>
      </c>
      <c r="F22" s="708"/>
      <c r="G22" s="708"/>
      <c r="H22" s="708"/>
      <c r="I22" s="708"/>
      <c r="J22" s="708"/>
      <c r="K22" s="165">
        <f>IF(D22="Yes",1,0)</f>
        <v>1</v>
      </c>
    </row>
    <row r="23" spans="1:11" ht="15" customHeight="1" x14ac:dyDescent="0.2">
      <c r="A23" s="710" t="s">
        <v>531</v>
      </c>
      <c r="B23" s="710"/>
      <c r="C23" s="710"/>
      <c r="D23" s="166" t="str">
        <f>IF(AND('2'!F94&gt;0,LEN('2'!A98)&lt;10),"No","Yes")</f>
        <v>Yes</v>
      </c>
      <c r="E23" s="708" t="str">
        <f>IF(D23="No","Summarize the planned use/s of funds required to be set-aside for SES and/or (for DCPS) choice-related transportation.","")</f>
        <v/>
      </c>
      <c r="F23" s="708"/>
      <c r="G23" s="708"/>
      <c r="H23" s="708"/>
      <c r="I23" s="708"/>
      <c r="J23" s="708"/>
      <c r="K23" s="165">
        <f>IF(D23="Yes",1,0)</f>
        <v>1</v>
      </c>
    </row>
    <row r="24" spans="1:11" ht="15" customHeight="1" x14ac:dyDescent="0.2">
      <c r="A24" s="710" t="s">
        <v>532</v>
      </c>
      <c r="B24" s="710"/>
      <c r="C24" s="710"/>
      <c r="D24" s="166" t="str">
        <f>IF(AND('2'!F137&gt;0,LEN('2'!A141)&lt;20),"No","Yes")</f>
        <v>Yes</v>
      </c>
      <c r="E24" s="708" t="str">
        <f>IF(D24="No","Summarize the planned use/s of funds required to be set-aside for professional development activities.","")</f>
        <v/>
      </c>
      <c r="F24" s="708"/>
      <c r="G24" s="708"/>
      <c r="H24" s="708"/>
      <c r="I24" s="708"/>
      <c r="J24" s="708"/>
      <c r="K24" s="165">
        <f>IF(D24="Yes",1,0)</f>
        <v>1</v>
      </c>
    </row>
    <row r="25" spans="1:11" ht="24.75" customHeight="1" x14ac:dyDescent="0.2">
      <c r="A25" s="705" t="s">
        <v>418</v>
      </c>
      <c r="B25" s="706"/>
      <c r="C25" s="706"/>
      <c r="D25" s="706"/>
      <c r="E25" s="706"/>
      <c r="F25" s="706"/>
      <c r="G25" s="706"/>
      <c r="H25" s="706"/>
      <c r="I25" s="706"/>
      <c r="J25" s="707"/>
    </row>
    <row r="26" spans="1:11" ht="15" customHeight="1" x14ac:dyDescent="0.2">
      <c r="A26" s="709" t="s">
        <v>509</v>
      </c>
      <c r="B26" s="709"/>
      <c r="C26" s="709"/>
      <c r="D26" s="166" t="str">
        <f>IF('3'!F15="", "No","Yes")</f>
        <v>Yes</v>
      </c>
      <c r="E26" s="708" t="str">
        <f>IF(D26="No","Select YES or NO to indicate whether any funds will be consolidated.","")</f>
        <v/>
      </c>
      <c r="F26" s="708"/>
      <c r="G26" s="708"/>
      <c r="H26" s="708"/>
      <c r="I26" s="708"/>
      <c r="J26" s="708"/>
      <c r="K26" s="165">
        <f t="shared" si="0"/>
        <v>1</v>
      </c>
    </row>
    <row r="27" spans="1:11" ht="15" customHeight="1" x14ac:dyDescent="0.2">
      <c r="A27" s="710" t="s">
        <v>510</v>
      </c>
      <c r="B27" s="710"/>
      <c r="C27" s="710"/>
      <c r="D27" s="166" t="str">
        <f>IF('3'!F18&gt;'3'!F17,"No","Yes")</f>
        <v>Yes</v>
      </c>
      <c r="E27" s="708" t="str">
        <f>IF(D27="No","Decrease the amount of Title I, Part A funds being consolidated to no more than the maximum available for consolidation.","")</f>
        <v/>
      </c>
      <c r="F27" s="708"/>
      <c r="G27" s="708"/>
      <c r="H27" s="708"/>
      <c r="I27" s="708"/>
      <c r="J27" s="708"/>
      <c r="K27" s="165">
        <f t="shared" si="0"/>
        <v>1</v>
      </c>
    </row>
    <row r="28" spans="1:11" ht="15" customHeight="1" x14ac:dyDescent="0.2">
      <c r="A28" s="710" t="s">
        <v>511</v>
      </c>
      <c r="B28" s="710"/>
      <c r="C28" s="710"/>
      <c r="D28" s="166" t="str">
        <f>IF('3'!F19&gt;'1'!E28,"No","Yes")</f>
        <v>Yes</v>
      </c>
      <c r="E28" s="708" t="str">
        <f>IF(D28="No","Decrease the amount of Title II, Part A funds being consolidated to no more than the total Title II, Part A allocation.","")</f>
        <v/>
      </c>
      <c r="F28" s="708"/>
      <c r="G28" s="708"/>
      <c r="H28" s="708"/>
      <c r="I28" s="708"/>
      <c r="J28" s="708"/>
      <c r="K28" s="165">
        <f t="shared" si="0"/>
        <v>1</v>
      </c>
    </row>
    <row r="29" spans="1:11" ht="15" customHeight="1" x14ac:dyDescent="0.2">
      <c r="A29" s="710" t="s">
        <v>512</v>
      </c>
      <c r="B29" s="710"/>
      <c r="C29" s="710"/>
      <c r="D29" s="166" t="str">
        <f>IF('3'!F20&gt;'1'!H28,"No","Yes")</f>
        <v>Yes</v>
      </c>
      <c r="E29" s="708" t="str">
        <f>IF(D29="No","Decrease the amount of Title III, Part A funds being consolidated to no more than the total Title III, Part A allocation.","")</f>
        <v/>
      </c>
      <c r="F29" s="708"/>
      <c r="G29" s="708"/>
      <c r="H29" s="708"/>
      <c r="I29" s="708"/>
      <c r="J29" s="708"/>
      <c r="K29" s="165">
        <f t="shared" si="0"/>
        <v>1</v>
      </c>
    </row>
    <row r="30" spans="1:11" ht="24.75" customHeight="1" x14ac:dyDescent="0.2">
      <c r="A30" s="705" t="s">
        <v>419</v>
      </c>
      <c r="B30" s="706"/>
      <c r="C30" s="706"/>
      <c r="D30" s="706"/>
      <c r="E30" s="706"/>
      <c r="F30" s="706"/>
      <c r="G30" s="706"/>
      <c r="H30" s="706"/>
      <c r="I30" s="706"/>
      <c r="J30" s="707"/>
    </row>
    <row r="31" spans="1:11" ht="15" customHeight="1" x14ac:dyDescent="0.2">
      <c r="A31" s="709" t="s">
        <v>522</v>
      </c>
      <c r="B31" s="709"/>
      <c r="C31" s="709"/>
      <c r="D31" s="166" t="str">
        <f>IF(AND('1'!B28&gt;0,OR('4'!B20="",'4'!I23="",'4'!I26="",AND('4'!B34="",'4'!B37="",'4'!B39="",'4'!B41="",'4'!B43="",'4'!B45="",'4'!B47="",'4'!B49="",'4'!B54="",'4'!B56="",'4'!B58="",'4'!B60="",'4'!B62="",'4'!B64="",'4'!B32=""))),"No","Yes")</f>
        <v>Yes</v>
      </c>
      <c r="E31" s="708" t="str">
        <f>IF(D31="No","Complete the Needs Assessment section of the worksheet.","")</f>
        <v/>
      </c>
      <c r="F31" s="708"/>
      <c r="G31" s="708"/>
      <c r="H31" s="708"/>
      <c r="I31" s="708"/>
      <c r="J31" s="708"/>
      <c r="K31" s="165">
        <f t="shared" si="0"/>
        <v>1</v>
      </c>
    </row>
    <row r="32" spans="1:11" ht="15" customHeight="1" x14ac:dyDescent="0.2">
      <c r="A32" s="709" t="s">
        <v>523</v>
      </c>
      <c r="B32" s="709"/>
      <c r="C32" s="709"/>
      <c r="D32" s="166" t="str">
        <f>IF(AND('1'!B28&gt;0,'4'!B74="",'4'!B143=""),"No","Yes")</f>
        <v>Yes</v>
      </c>
      <c r="E32" s="708" t="str">
        <f>IF(D32="No","Indicate whether the LEA has schools operating schoolwide programs, targeted assistance schools, or (for DCPS) both.","")</f>
        <v/>
      </c>
      <c r="F32" s="708"/>
      <c r="G32" s="708"/>
      <c r="H32" s="708"/>
      <c r="I32" s="708"/>
      <c r="J32" s="708"/>
      <c r="K32" s="165">
        <f t="shared" si="0"/>
        <v>1</v>
      </c>
    </row>
    <row r="33" spans="1:11" ht="15" customHeight="1" x14ac:dyDescent="0.2">
      <c r="A33" s="709" t="s">
        <v>525</v>
      </c>
      <c r="B33" s="709"/>
      <c r="C33" s="709"/>
      <c r="D33" s="166" t="str">
        <f>IF(AND('4'!B143="X",OR(LEN('4'!A177)&lt;20,AND('4'!A171="",'4'!C171="",'4'!E171="",'4'!G171="",'4'!I171="",'4'!A172="",'4'!C172="",'4'!E172="",'4'!G172="",'4'!I172=""),AND('4'!B153="",'4'!B155="",'4'!B157="",'4'!B159="",'4'!B161="",'4'!B163=""))),"No","Yes")</f>
        <v>Yes</v>
      </c>
      <c r="E33" s="708" t="str">
        <f>IF(D33="No","Complete all sections related to targeted assistance design.","")</f>
        <v/>
      </c>
      <c r="F33" s="708"/>
      <c r="G33" s="708"/>
      <c r="H33" s="708"/>
      <c r="I33" s="708"/>
      <c r="J33" s="708"/>
      <c r="K33" s="165">
        <f t="shared" si="0"/>
        <v>1</v>
      </c>
    </row>
    <row r="34" spans="1:11" ht="15" customHeight="1" x14ac:dyDescent="0.2">
      <c r="A34" s="709" t="s">
        <v>524</v>
      </c>
      <c r="B34" s="709"/>
      <c r="C34" s="709"/>
      <c r="D34" s="166" t="str">
        <f>IF(AND('4'!B74="X",OR('4'!B85="",AND('4'!B91="",'4'!B94="",'4'!B97="",'4'!B100="",'4'!B103="",'4'!B106=""))),"No","Yes")</f>
        <v>Yes</v>
      </c>
      <c r="E34" s="708" t="str">
        <f>IF(D34="No","Complete all sections related to schoolwide program design.","")</f>
        <v/>
      </c>
      <c r="F34" s="708"/>
      <c r="G34" s="708"/>
      <c r="H34" s="708"/>
      <c r="I34" s="708"/>
      <c r="J34" s="708"/>
      <c r="K34" s="165">
        <f t="shared" si="0"/>
        <v>1</v>
      </c>
    </row>
    <row r="35" spans="1:11" ht="15" customHeight="1" x14ac:dyDescent="0.2">
      <c r="A35" s="709" t="s">
        <v>526</v>
      </c>
      <c r="B35" s="709"/>
      <c r="C35" s="709"/>
      <c r="D35" s="166" t="str">
        <f>IF(AND('1'!B28&gt;0,OR('4'!A243="",'4'!A252="",'4'!A260="",'4'!A269="",'4'!A279="",'4'!A288="",'4'!B221="",'4'!B223="")),"No","Yes")</f>
        <v>Yes</v>
      </c>
      <c r="E35" s="708" t="str">
        <f>IF(D35="No","Complete all sections related to requirements for parental invovlement activities.","")</f>
        <v/>
      </c>
      <c r="F35" s="708"/>
      <c r="G35" s="708"/>
      <c r="H35" s="708"/>
      <c r="I35" s="708"/>
      <c r="J35" s="708"/>
      <c r="K35" s="165">
        <f>IF(D35="Yes",1,0)</f>
        <v>1</v>
      </c>
    </row>
    <row r="36" spans="1:11" ht="15" customHeight="1" x14ac:dyDescent="0.2">
      <c r="A36" s="709" t="s">
        <v>527</v>
      </c>
      <c r="B36" s="709"/>
      <c r="C36" s="709"/>
      <c r="D36" s="166" t="str">
        <f>IF(AND('1'!B28&gt;0,OR('4'!B301="",'4'!B318="")),"No","Yes")</f>
        <v>Yes</v>
      </c>
      <c r="E36" s="708" t="str">
        <f>IF(D36="No","Check all assurances related to requirements for highly qualified teachers and paraprofessionals.","")</f>
        <v/>
      </c>
      <c r="F36" s="708"/>
      <c r="G36" s="708"/>
      <c r="H36" s="708"/>
      <c r="I36" s="708"/>
      <c r="J36" s="708"/>
      <c r="K36" s="165">
        <f>IF(D36="Yes",1,0)</f>
        <v>1</v>
      </c>
    </row>
    <row r="37" spans="1:11" ht="24.75" customHeight="1" x14ac:dyDescent="0.2">
      <c r="A37" s="705" t="s">
        <v>480</v>
      </c>
      <c r="B37" s="706"/>
      <c r="C37" s="706"/>
      <c r="D37" s="706"/>
      <c r="E37" s="706"/>
      <c r="F37" s="706"/>
      <c r="G37" s="706"/>
      <c r="H37" s="706"/>
      <c r="I37" s="706"/>
      <c r="J37" s="707"/>
    </row>
    <row r="38" spans="1:11" ht="15" customHeight="1" x14ac:dyDescent="0.2">
      <c r="A38" s="709" t="s">
        <v>518</v>
      </c>
      <c r="B38" s="709"/>
      <c r="C38" s="709"/>
      <c r="D38" s="166" t="str">
        <f>IF(OR(LEN('5'!F21)&gt;LEN('5'!A26),LEN('5'!F45)&gt;LEN('5'!A50),LEN('5'!F87)&gt;LEN('5'!A92),LEN('5'!F129)&gt;LEN('5'!A134),LEN('5'!F171)&gt;LEN('5'!A176),LEN('5'!F213)&gt;LEN('5'!A218),LEN('5'!F255)&gt;LEN('5'!A260),LEN('5'!F297)&gt;LEN('5'!A302), LEN('5'!F339)&gt;LEN('5'!A344),LEN('5'!F381)&gt;LEN('5'!A386)),"No","Yes")</f>
        <v>Yes</v>
      </c>
      <c r="E38" s="708" t="str">
        <f>IF(D38="No","For each initiative/strategy for which any Consolidated SWP Funds will be budgeted, provide a summary of the planned activities.","")</f>
        <v/>
      </c>
      <c r="F38" s="708"/>
      <c r="G38" s="708"/>
      <c r="H38" s="708"/>
      <c r="I38" s="708"/>
      <c r="J38" s="708"/>
      <c r="K38" s="165">
        <f>IF(D38="Yes",1,0)</f>
        <v>1</v>
      </c>
    </row>
    <row r="39" spans="1:11" ht="15" customHeight="1" x14ac:dyDescent="0.2">
      <c r="A39" s="709" t="s">
        <v>516</v>
      </c>
      <c r="B39" s="709"/>
      <c r="C39" s="709"/>
      <c r="D39" s="166" t="str">
        <f>IF(AND('3'!F22&gt;0,SUM('5'!F21,'5'!F45,'5'!F87,'5'!F129,'5'!F171,'5'!F213,'5'!F255,'5'!F297,'5'!F339,'5'!F381)&lt;0.95),"No","Yes")</f>
        <v>Yes</v>
      </c>
      <c r="E39" s="708" t="str">
        <f>IF(D39="No","Include summaries for Consolidated Schoolwide Program Fund initiatives that cover 100 percent of consolidated funds.","")</f>
        <v/>
      </c>
      <c r="F39" s="708"/>
      <c r="G39" s="708"/>
      <c r="H39" s="708"/>
      <c r="I39" s="708"/>
      <c r="J39" s="708"/>
      <c r="K39" s="165">
        <f>IF(D39="Yes",1,0)</f>
        <v>1</v>
      </c>
    </row>
    <row r="40" spans="1:11" ht="24.75" customHeight="1" x14ac:dyDescent="0.2">
      <c r="A40" s="705" t="s">
        <v>481</v>
      </c>
      <c r="B40" s="706"/>
      <c r="C40" s="706"/>
      <c r="D40" s="706"/>
      <c r="E40" s="706"/>
      <c r="F40" s="706"/>
      <c r="G40" s="706"/>
      <c r="H40" s="706"/>
      <c r="I40" s="706"/>
      <c r="J40" s="707"/>
    </row>
    <row r="41" spans="1:11" ht="15" customHeight="1" x14ac:dyDescent="0.2">
      <c r="A41" s="709" t="s">
        <v>57</v>
      </c>
      <c r="B41" s="709"/>
      <c r="C41" s="709"/>
      <c r="D41" s="166" t="str">
        <f>IF('6'!L71=60,"Yes","No")</f>
        <v>Yes</v>
      </c>
      <c r="E41" s="708" t="str">
        <f>IF(D41="No","Check that all columns in Category 1 are complete if any funds are being used for salaries and benefits.","")</f>
        <v/>
      </c>
      <c r="F41" s="708"/>
      <c r="G41" s="708"/>
      <c r="H41" s="708"/>
      <c r="I41" s="708"/>
      <c r="J41" s="708"/>
      <c r="K41" s="165">
        <f t="shared" ref="K41:K46" si="1">IF(D41="Yes",1,0)</f>
        <v>1</v>
      </c>
    </row>
    <row r="42" spans="1:11" ht="15" customHeight="1" x14ac:dyDescent="0.2">
      <c r="A42" s="709" t="s">
        <v>58</v>
      </c>
      <c r="B42" s="709"/>
      <c r="C42" s="709"/>
      <c r="D42" s="166" t="str">
        <f>IF('6'!L106=25,"Yes","No")</f>
        <v>Yes</v>
      </c>
      <c r="E42" s="708" t="str">
        <f>IF(D42="No","Check that all columns in Category 2 are complete if any funds are being used for supplies and materials.","")</f>
        <v/>
      </c>
      <c r="F42" s="708"/>
      <c r="G42" s="708"/>
      <c r="H42" s="708"/>
      <c r="I42" s="708"/>
      <c r="J42" s="708"/>
      <c r="K42" s="165">
        <f t="shared" si="1"/>
        <v>1</v>
      </c>
    </row>
    <row r="43" spans="1:11" ht="15" customHeight="1" x14ac:dyDescent="0.2">
      <c r="A43" s="709" t="s">
        <v>138</v>
      </c>
      <c r="B43" s="709"/>
      <c r="C43" s="709"/>
      <c r="D43" s="166" t="str">
        <f>IF('6'!L141=25,"Yes","No")</f>
        <v>Yes</v>
      </c>
      <c r="E43" s="708" t="str">
        <f>IF(D43="No","Check that all columns in Category 3 are complete if any funds are being used for fixed property costs.","")</f>
        <v/>
      </c>
      <c r="F43" s="708"/>
      <c r="G43" s="708"/>
      <c r="H43" s="708"/>
      <c r="I43" s="708"/>
      <c r="J43" s="708"/>
      <c r="K43" s="165">
        <f t="shared" si="1"/>
        <v>1</v>
      </c>
    </row>
    <row r="44" spans="1:11" ht="15" customHeight="1" x14ac:dyDescent="0.2">
      <c r="A44" s="709" t="s">
        <v>140</v>
      </c>
      <c r="B44" s="709"/>
      <c r="C44" s="709"/>
      <c r="D44" s="166" t="str">
        <f>IF('6'!L176=25,"Yes","No")</f>
        <v>Yes</v>
      </c>
      <c r="E44" s="708" t="str">
        <f>IF(D44="No","Check that all columns in Category 4 are complete if any funds are being used for contractual services.","")</f>
        <v/>
      </c>
      <c r="F44" s="708"/>
      <c r="G44" s="708"/>
      <c r="H44" s="708"/>
      <c r="I44" s="708"/>
      <c r="J44" s="708"/>
      <c r="K44" s="165">
        <f t="shared" si="1"/>
        <v>1</v>
      </c>
    </row>
    <row r="45" spans="1:11" ht="15" customHeight="1" x14ac:dyDescent="0.2">
      <c r="A45" s="709" t="s">
        <v>61</v>
      </c>
      <c r="B45" s="709"/>
      <c r="C45" s="709"/>
      <c r="D45" s="166" t="str">
        <f>IF('6'!L211=25,"Yes","No")</f>
        <v>Yes</v>
      </c>
      <c r="E45" s="708" t="str">
        <f>IF(D45="No","Check that all columns in Category 5 are complete if any funds are being used for equipment.","")</f>
        <v/>
      </c>
      <c r="F45" s="708"/>
      <c r="G45" s="708"/>
      <c r="H45" s="708"/>
      <c r="I45" s="708"/>
      <c r="J45" s="708"/>
      <c r="K45" s="165">
        <f t="shared" si="1"/>
        <v>1</v>
      </c>
    </row>
    <row r="46" spans="1:11" ht="15" customHeight="1" x14ac:dyDescent="0.2">
      <c r="A46" s="709" t="s">
        <v>52</v>
      </c>
      <c r="B46" s="709"/>
      <c r="C46" s="709"/>
      <c r="D46" s="166" t="str">
        <f>IF('6'!L246=25,"Yes","No")</f>
        <v>Yes</v>
      </c>
      <c r="E46" s="708" t="str">
        <f>IF(D46="No","Check that all columns in Category 6 are complete if any funds are being used for other costs.","")</f>
        <v/>
      </c>
      <c r="F46" s="708"/>
      <c r="G46" s="708"/>
      <c r="H46" s="708"/>
      <c r="I46" s="708"/>
      <c r="J46" s="708"/>
      <c r="K46" s="165">
        <f t="shared" si="1"/>
        <v>1</v>
      </c>
    </row>
    <row r="47" spans="1:11" ht="24.75" customHeight="1" x14ac:dyDescent="0.2">
      <c r="A47" s="705" t="s">
        <v>482</v>
      </c>
      <c r="B47" s="706"/>
      <c r="C47" s="706"/>
      <c r="D47" s="706"/>
      <c r="E47" s="706"/>
      <c r="F47" s="706"/>
      <c r="G47" s="706"/>
      <c r="H47" s="706"/>
      <c r="I47" s="706"/>
      <c r="J47" s="707"/>
    </row>
    <row r="48" spans="1:11" ht="15" customHeight="1" x14ac:dyDescent="0.2">
      <c r="A48" s="709" t="s">
        <v>502</v>
      </c>
      <c r="B48" s="709"/>
      <c r="C48" s="709"/>
      <c r="D48" s="166" t="str">
        <f>IF('7'!K1="Your budget is now complete.","Yes","No")</f>
        <v>Yes</v>
      </c>
      <c r="E48" s="708" t="str">
        <f>IF(D48="No","Revise the data provided on Tab 6 to ensure that the budget covers the total amount of funds that are being consolidated.","")</f>
        <v/>
      </c>
      <c r="F48" s="708"/>
      <c r="G48" s="708"/>
      <c r="H48" s="708"/>
      <c r="I48" s="708"/>
      <c r="J48" s="708"/>
      <c r="K48" s="165">
        <f>IF(D48="Yes",1,0)</f>
        <v>1</v>
      </c>
    </row>
    <row r="49" spans="1:11" ht="24.75" customHeight="1" x14ac:dyDescent="0.2">
      <c r="A49" s="705" t="s">
        <v>483</v>
      </c>
      <c r="B49" s="706"/>
      <c r="C49" s="706"/>
      <c r="D49" s="706"/>
      <c r="E49" s="706"/>
      <c r="F49" s="706"/>
      <c r="G49" s="706"/>
      <c r="H49" s="706"/>
      <c r="I49" s="706"/>
      <c r="J49" s="707"/>
    </row>
    <row r="50" spans="1:11" ht="15" customHeight="1" x14ac:dyDescent="0.2">
      <c r="A50" s="709" t="s">
        <v>518</v>
      </c>
      <c r="B50" s="709"/>
      <c r="C50" s="709"/>
      <c r="D50" s="166" t="str">
        <f>IF(OR(LEN('8'!F22)&gt;LEN('8'!A27),LEN('8'!F45)&gt;LEN('8'!A50),LEN('8'!F87)&gt;LEN('8'!A92),LEN('8'!F129)&gt;LEN('8'!A134),LEN('8'!F171)&gt;LEN('8'!A176),LEN('8'!F213)&gt;LEN('8'!A218),LEN('8'!F255)&gt;LEN('8'!A260),LEN('8'!F297)&gt;LEN('8'!A302), LEN('8'!F339)&gt;LEN('8'!A344),LEN('8'!F381)&gt;LEN('8'!A386)),"No","Yes")</f>
        <v>Yes</v>
      </c>
      <c r="E50" s="708" t="str">
        <f>IF(D50="No","For each initiative for which Title I (unconsolidated, non set-aside) funds will be budgeted, provide a summary of the planned activities.","")</f>
        <v/>
      </c>
      <c r="F50" s="708"/>
      <c r="G50" s="708"/>
      <c r="H50" s="708"/>
      <c r="I50" s="708"/>
      <c r="J50" s="708"/>
      <c r="K50" s="165">
        <f>IF(D50="Yes",1,0)</f>
        <v>1</v>
      </c>
    </row>
    <row r="51" spans="1:11" ht="15" customHeight="1" x14ac:dyDescent="0.2">
      <c r="A51" s="709" t="s">
        <v>516</v>
      </c>
      <c r="B51" s="709"/>
      <c r="C51" s="709"/>
      <c r="D51" s="166" t="str">
        <f>IF(AND(('3'!F18&lt;'3'!F17),SUM('8'!F22,'8'!F45,'8'!F87,'8'!F129,'8'!F171,'8'!F213,'8'!F255,'8'!F297,'8'!F339,'8'!F381)&lt;0.95),"No","Yes")</f>
        <v>Yes</v>
      </c>
      <c r="E51" s="708" t="str">
        <f>IF(D51="No","Include summaries for Title I, Part A initiatives that cover 100 percent of Title I (unconsolidated, non set-aside) funds.","")</f>
        <v/>
      </c>
      <c r="F51" s="708"/>
      <c r="G51" s="708"/>
      <c r="H51" s="708"/>
      <c r="I51" s="708"/>
      <c r="J51" s="708"/>
      <c r="K51" s="165">
        <f>IF(D51="Yes",1,0)</f>
        <v>1</v>
      </c>
    </row>
    <row r="52" spans="1:11" ht="24.75" customHeight="1" x14ac:dyDescent="0.2">
      <c r="A52" s="705" t="s">
        <v>484</v>
      </c>
      <c r="B52" s="706"/>
      <c r="C52" s="706"/>
      <c r="D52" s="706"/>
      <c r="E52" s="706"/>
      <c r="F52" s="706"/>
      <c r="G52" s="706"/>
      <c r="H52" s="706"/>
      <c r="I52" s="706"/>
      <c r="J52" s="707"/>
    </row>
    <row r="53" spans="1:11" ht="15" customHeight="1" x14ac:dyDescent="0.2">
      <c r="A53" s="709" t="s">
        <v>57</v>
      </c>
      <c r="B53" s="709"/>
      <c r="C53" s="709"/>
      <c r="D53" s="166" t="str">
        <f>IF('9'!M71=56,"Yes","No")</f>
        <v>Yes</v>
      </c>
      <c r="E53" s="708" t="str">
        <f>IF(D53="No","Check that all columns in Category 1 are complete if any funds are being used for salaries and benefits.","")</f>
        <v/>
      </c>
      <c r="F53" s="708"/>
      <c r="G53" s="708"/>
      <c r="H53" s="708"/>
      <c r="I53" s="708"/>
      <c r="J53" s="708"/>
      <c r="K53" s="165">
        <f t="shared" ref="K53:K58" si="2">IF(D53="Yes",1,0)</f>
        <v>1</v>
      </c>
    </row>
    <row r="54" spans="1:11" ht="15" customHeight="1" x14ac:dyDescent="0.2">
      <c r="A54" s="709" t="s">
        <v>58</v>
      </c>
      <c r="B54" s="709"/>
      <c r="C54" s="709"/>
      <c r="D54" s="166" t="str">
        <f>IF('9'!M106=25,"Yes","No")</f>
        <v>Yes</v>
      </c>
      <c r="E54" s="708" t="str">
        <f>IF(D54="No","Check that all columns in Category 2 are complete if any funds are being used for supplies and materials.","")</f>
        <v/>
      </c>
      <c r="F54" s="708"/>
      <c r="G54" s="708"/>
      <c r="H54" s="708"/>
      <c r="I54" s="708"/>
      <c r="J54" s="708"/>
      <c r="K54" s="165">
        <f t="shared" si="2"/>
        <v>1</v>
      </c>
    </row>
    <row r="55" spans="1:11" ht="15" customHeight="1" x14ac:dyDescent="0.2">
      <c r="A55" s="709" t="s">
        <v>138</v>
      </c>
      <c r="B55" s="709"/>
      <c r="C55" s="709"/>
      <c r="D55" s="166" t="str">
        <f>IF('9'!M141=25,"Yes","No")</f>
        <v>Yes</v>
      </c>
      <c r="E55" s="708" t="str">
        <f>IF(D55="No","Check that all columns in Category 3 are complete if any funds are being used for fixed property costs.","")</f>
        <v/>
      </c>
      <c r="F55" s="708"/>
      <c r="G55" s="708"/>
      <c r="H55" s="708"/>
      <c r="I55" s="708"/>
      <c r="J55" s="708"/>
      <c r="K55" s="165">
        <f t="shared" si="2"/>
        <v>1</v>
      </c>
    </row>
    <row r="56" spans="1:11" ht="15" customHeight="1" x14ac:dyDescent="0.2">
      <c r="A56" s="709" t="s">
        <v>140</v>
      </c>
      <c r="B56" s="709"/>
      <c r="C56" s="709"/>
      <c r="D56" s="166" t="str">
        <f>IF('9'!M176=25,"Yes","No")</f>
        <v>Yes</v>
      </c>
      <c r="E56" s="708" t="str">
        <f>IF(D56="No","Check that all columns in Category 4 are complete if any funds are being used for contractual services.","")</f>
        <v/>
      </c>
      <c r="F56" s="708"/>
      <c r="G56" s="708"/>
      <c r="H56" s="708"/>
      <c r="I56" s="708"/>
      <c r="J56" s="708"/>
      <c r="K56" s="165">
        <f t="shared" si="2"/>
        <v>1</v>
      </c>
    </row>
    <row r="57" spans="1:11" ht="15" customHeight="1" x14ac:dyDescent="0.2">
      <c r="A57" s="709" t="s">
        <v>61</v>
      </c>
      <c r="B57" s="709"/>
      <c r="C57" s="709"/>
      <c r="D57" s="166" t="str">
        <f>IF('9'!M211=25,"Yes","No")</f>
        <v>Yes</v>
      </c>
      <c r="E57" s="708" t="str">
        <f>IF(D57="No","Check that all columns in Category 5 are complete if any funds are being used for equipment.","")</f>
        <v/>
      </c>
      <c r="F57" s="708"/>
      <c r="G57" s="708"/>
      <c r="H57" s="708"/>
      <c r="I57" s="708"/>
      <c r="J57" s="708"/>
      <c r="K57" s="165">
        <f t="shared" si="2"/>
        <v>1</v>
      </c>
    </row>
    <row r="58" spans="1:11" ht="15" customHeight="1" x14ac:dyDescent="0.2">
      <c r="A58" s="709" t="s">
        <v>52</v>
      </c>
      <c r="B58" s="709"/>
      <c r="C58" s="709"/>
      <c r="D58" s="166" t="str">
        <f>IF('9'!M246=25,"Yes","No")</f>
        <v>Yes</v>
      </c>
      <c r="E58" s="708" t="str">
        <f>IF(D58="No","Check that all columns in Category 6 are complete if any funds are being used for other costs.","")</f>
        <v/>
      </c>
      <c r="F58" s="708"/>
      <c r="G58" s="708"/>
      <c r="H58" s="708"/>
      <c r="I58" s="708"/>
      <c r="J58" s="708"/>
      <c r="K58" s="165">
        <f t="shared" si="2"/>
        <v>1</v>
      </c>
    </row>
    <row r="59" spans="1:11" ht="15.75" x14ac:dyDescent="0.2">
      <c r="A59" s="705" t="s">
        <v>485</v>
      </c>
      <c r="B59" s="706"/>
      <c r="C59" s="706"/>
      <c r="D59" s="706"/>
      <c r="E59" s="706"/>
      <c r="F59" s="706"/>
      <c r="G59" s="706"/>
      <c r="H59" s="706"/>
      <c r="I59" s="706"/>
      <c r="J59" s="707"/>
    </row>
    <row r="60" spans="1:11" ht="15" customHeight="1" x14ac:dyDescent="0.2">
      <c r="A60" s="709" t="s">
        <v>501</v>
      </c>
      <c r="B60" s="709"/>
      <c r="C60" s="709"/>
      <c r="D60" s="166" t="str">
        <f>IF('10'!K1="Your budget is now complete.","Yes","No")</f>
        <v>Yes</v>
      </c>
      <c r="E60" s="708" t="str">
        <f>IF(D60="No","Revise the data provided on Tab 9 to ensure that the budget covers the full Title I allocation, minus any Title I funds that were consolidated.","")</f>
        <v/>
      </c>
      <c r="F60" s="708"/>
      <c r="G60" s="708"/>
      <c r="H60" s="708"/>
      <c r="I60" s="708"/>
      <c r="J60" s="708"/>
      <c r="K60" s="165">
        <f>IF(D60="Yes",1,0)</f>
        <v>1</v>
      </c>
    </row>
    <row r="61" spans="1:11" ht="24.75" customHeight="1" x14ac:dyDescent="0.2">
      <c r="A61" s="705" t="s">
        <v>493</v>
      </c>
      <c r="B61" s="706"/>
      <c r="C61" s="706"/>
      <c r="D61" s="706"/>
      <c r="E61" s="706"/>
      <c r="F61" s="706"/>
      <c r="G61" s="706"/>
      <c r="H61" s="706"/>
      <c r="I61" s="706"/>
      <c r="J61" s="707"/>
    </row>
    <row r="62" spans="1:11" ht="15" customHeight="1" x14ac:dyDescent="0.2">
      <c r="A62" s="709" t="s">
        <v>519</v>
      </c>
      <c r="B62" s="709"/>
      <c r="C62" s="709"/>
      <c r="D62" s="166" t="str">
        <f>IF(AND(('1'!E28-'3'!F19)&gt;0,OR('11'!B16="",'11'!B45="",AND('11'!B28="",'11'!B30="",'11'!B32="",'11'!B35="",'11'!B37="",'11'!B39="",'11'!B41=""))),"No","Yes")</f>
        <v>Yes</v>
      </c>
      <c r="E62" s="708" t="str">
        <f>IF(D62="No","Check all assurances included on the Title II planning worksheet.","")</f>
        <v/>
      </c>
      <c r="F62" s="708"/>
      <c r="G62" s="708"/>
      <c r="H62" s="708"/>
      <c r="I62" s="708"/>
      <c r="J62" s="708"/>
      <c r="K62" s="165">
        <f>IF(D62="Yes",1,0)</f>
        <v>1</v>
      </c>
    </row>
    <row r="63" spans="1:11" ht="24.75" customHeight="1" x14ac:dyDescent="0.2">
      <c r="A63" s="705" t="s">
        <v>486</v>
      </c>
      <c r="B63" s="706"/>
      <c r="C63" s="706"/>
      <c r="D63" s="706"/>
      <c r="E63" s="706"/>
      <c r="F63" s="706"/>
      <c r="G63" s="706"/>
      <c r="H63" s="706"/>
      <c r="I63" s="706"/>
      <c r="J63" s="707"/>
    </row>
    <row r="64" spans="1:11" ht="15" customHeight="1" x14ac:dyDescent="0.2">
      <c r="A64" s="709" t="s">
        <v>518</v>
      </c>
      <c r="B64" s="709"/>
      <c r="C64" s="709"/>
      <c r="D64" s="166" t="str">
        <f>IF(OR(LEN('12'!F13)&gt;LEN('12'!A18),LEN('12'!F45)&gt;LEN('12'!A50),LEN('12'!F87)&gt;LEN('12'!A92),LEN('12'!F129)&gt;LEN('12'!A134),LEN('12'!F171)&gt;LEN('12'!A176),LEN('12'!F213)&gt;LEN('12'!A218),LEN('12'!F255)&gt;LEN('12'!A260),LEN('12'!F297)&gt;LEN('12'!A302), LEN('12'!F339)&gt;LEN('12'!A344),LEN('12'!F381)&gt;LEN('12'!A386)),"No","Yes")</f>
        <v>Yes</v>
      </c>
      <c r="E64" s="708" t="str">
        <f>IF(D64="No","For each initiative/strategy for which any Title II funds will be budgeted, provide a summary of the planned activities.","")</f>
        <v/>
      </c>
      <c r="F64" s="708"/>
      <c r="G64" s="708"/>
      <c r="H64" s="708"/>
      <c r="I64" s="708"/>
      <c r="J64" s="708"/>
      <c r="K64" s="165">
        <f>IF(D64="Yes",1,0)</f>
        <v>1</v>
      </c>
    </row>
    <row r="65" spans="1:11" ht="15" customHeight="1" x14ac:dyDescent="0.2">
      <c r="A65" s="709" t="s">
        <v>516</v>
      </c>
      <c r="B65" s="709"/>
      <c r="C65" s="709"/>
      <c r="D65" s="166" t="str">
        <f>IF(AND(('1'!E28-'3'!F19)&gt;0,SUM('12'!F13,'12'!F45,'12'!F87,'12'!F129,'12'!F171,'12'!F213,'12'!F255,'12'!F297,'12'!F339,'12'!F381)&lt;0.95),"No","Yes")</f>
        <v>Yes</v>
      </c>
      <c r="E65" s="708" t="str">
        <f>IF(D65="No","Include summaries for Title II, Part A initiatives that cover 100 percent of Title II, Part A funds.","")</f>
        <v/>
      </c>
      <c r="F65" s="708"/>
      <c r="G65" s="708"/>
      <c r="H65" s="708"/>
      <c r="I65" s="708"/>
      <c r="J65" s="708"/>
      <c r="K65" s="165">
        <f>IF(D65="Yes",1,0)</f>
        <v>1</v>
      </c>
    </row>
    <row r="66" spans="1:11" ht="24.75" customHeight="1" x14ac:dyDescent="0.2">
      <c r="A66" s="705" t="s">
        <v>487</v>
      </c>
      <c r="B66" s="706"/>
      <c r="C66" s="706"/>
      <c r="D66" s="706"/>
      <c r="E66" s="706"/>
      <c r="F66" s="706"/>
      <c r="G66" s="706"/>
      <c r="H66" s="706"/>
      <c r="I66" s="706"/>
      <c r="J66" s="707"/>
    </row>
    <row r="67" spans="1:11" ht="15" customHeight="1" x14ac:dyDescent="0.2">
      <c r="A67" s="709" t="s">
        <v>57</v>
      </c>
      <c r="B67" s="709"/>
      <c r="C67" s="709"/>
      <c r="D67" s="166" t="str">
        <f>IF('13'!M39=25,"Yes","No")</f>
        <v>Yes</v>
      </c>
      <c r="E67" s="708" t="str">
        <f>IF(D67="No","Check that all columns in Category 1 are complete if any funds are being used for salaries and benefits.","")</f>
        <v/>
      </c>
      <c r="F67" s="708"/>
      <c r="G67" s="708"/>
      <c r="H67" s="708"/>
      <c r="I67" s="708"/>
      <c r="J67" s="708"/>
      <c r="K67" s="165">
        <f t="shared" ref="K67:K72" si="3">IF(D67="Yes",1,0)</f>
        <v>1</v>
      </c>
    </row>
    <row r="68" spans="1:11" ht="15" customHeight="1" x14ac:dyDescent="0.2">
      <c r="A68" s="709" t="s">
        <v>58</v>
      </c>
      <c r="B68" s="709"/>
      <c r="C68" s="709"/>
      <c r="D68" s="166" t="str">
        <f>IF('13'!M74=25,"Yes","No")</f>
        <v>Yes</v>
      </c>
      <c r="E68" s="708" t="str">
        <f>IF(D68="No","Check that all columns in Category 2 are complete if any funds are being used for supplies and materials.","")</f>
        <v/>
      </c>
      <c r="F68" s="708"/>
      <c r="G68" s="708"/>
      <c r="H68" s="708"/>
      <c r="I68" s="708"/>
      <c r="J68" s="708"/>
      <c r="K68" s="165">
        <f t="shared" si="3"/>
        <v>1</v>
      </c>
    </row>
    <row r="69" spans="1:11" ht="15" customHeight="1" x14ac:dyDescent="0.2">
      <c r="A69" s="709" t="s">
        <v>138</v>
      </c>
      <c r="B69" s="709"/>
      <c r="C69" s="709"/>
      <c r="D69" s="166" t="str">
        <f>IF('13'!M109=25,"Yes","No")</f>
        <v>Yes</v>
      </c>
      <c r="E69" s="708" t="str">
        <f>IF(D69="No","Check that all columns in Category 3 are complete if any funds are being used for fixed property costs.","")</f>
        <v/>
      </c>
      <c r="F69" s="708"/>
      <c r="G69" s="708"/>
      <c r="H69" s="708"/>
      <c r="I69" s="708"/>
      <c r="J69" s="708"/>
      <c r="K69" s="165">
        <f t="shared" si="3"/>
        <v>1</v>
      </c>
    </row>
    <row r="70" spans="1:11" ht="15" customHeight="1" x14ac:dyDescent="0.2">
      <c r="A70" s="709" t="s">
        <v>140</v>
      </c>
      <c r="B70" s="709"/>
      <c r="C70" s="709"/>
      <c r="D70" s="166" t="str">
        <f>IF('13'!M144=25,"Yes","No")</f>
        <v>Yes</v>
      </c>
      <c r="E70" s="708" t="str">
        <f>IF(D70="No","Check that all columns in Category 4 are complete if any funds are being used for contractual services.","")</f>
        <v/>
      </c>
      <c r="F70" s="708"/>
      <c r="G70" s="708"/>
      <c r="H70" s="708"/>
      <c r="I70" s="708"/>
      <c r="J70" s="708"/>
      <c r="K70" s="165">
        <f t="shared" si="3"/>
        <v>1</v>
      </c>
    </row>
    <row r="71" spans="1:11" ht="15" customHeight="1" x14ac:dyDescent="0.2">
      <c r="A71" s="709" t="s">
        <v>61</v>
      </c>
      <c r="B71" s="709"/>
      <c r="C71" s="709"/>
      <c r="D71" s="166" t="str">
        <f>IF('13'!M179=25,"Yes","No")</f>
        <v>Yes</v>
      </c>
      <c r="E71" s="708" t="str">
        <f>IF(D71="No","Check that all columns in Category 5 are complete if any funds are being used for equipment.","")</f>
        <v/>
      </c>
      <c r="F71" s="708"/>
      <c r="G71" s="708"/>
      <c r="H71" s="708"/>
      <c r="I71" s="708"/>
      <c r="J71" s="708"/>
      <c r="K71" s="165">
        <f t="shared" si="3"/>
        <v>1</v>
      </c>
    </row>
    <row r="72" spans="1:11" ht="15" customHeight="1" x14ac:dyDescent="0.2">
      <c r="A72" s="709" t="s">
        <v>52</v>
      </c>
      <c r="B72" s="709"/>
      <c r="C72" s="709"/>
      <c r="D72" s="166" t="str">
        <f>IF('13'!M214=25,"Yes","No")</f>
        <v>Yes</v>
      </c>
      <c r="E72" s="708" t="str">
        <f>IF(D72="No","Check that all columns in Category 6 are complete if any funds are being used for other costs.","")</f>
        <v/>
      </c>
      <c r="F72" s="708"/>
      <c r="G72" s="708"/>
      <c r="H72" s="708"/>
      <c r="I72" s="708"/>
      <c r="J72" s="708"/>
      <c r="K72" s="165">
        <f t="shared" si="3"/>
        <v>1</v>
      </c>
    </row>
    <row r="73" spans="1:11" ht="15.75" x14ac:dyDescent="0.2">
      <c r="A73" s="705" t="s">
        <v>488</v>
      </c>
      <c r="B73" s="706"/>
      <c r="C73" s="706"/>
      <c r="D73" s="706"/>
      <c r="E73" s="706"/>
      <c r="F73" s="706"/>
      <c r="G73" s="706"/>
      <c r="H73" s="706"/>
      <c r="I73" s="706"/>
      <c r="J73" s="707"/>
    </row>
    <row r="74" spans="1:11" ht="15" customHeight="1" x14ac:dyDescent="0.2">
      <c r="A74" s="709" t="s">
        <v>499</v>
      </c>
      <c r="B74" s="709"/>
      <c r="C74" s="709"/>
      <c r="D74" s="166" t="str">
        <f>IF('14'!K1="Your budget is now complete.","Yes","No")</f>
        <v>Yes</v>
      </c>
      <c r="E74" s="708" t="str">
        <f>IF(D74="No","Revise the data provided on Tab 13 to ensure that the budget covers the full Title II allocation, minus any Title II funds that were consolidated.","")</f>
        <v/>
      </c>
      <c r="F74" s="708"/>
      <c r="G74" s="708"/>
      <c r="H74" s="708"/>
      <c r="I74" s="708"/>
      <c r="J74" s="708"/>
      <c r="K74" s="165">
        <f>IF(D74="Yes",1,0)</f>
        <v>1</v>
      </c>
    </row>
    <row r="75" spans="1:11" ht="24.75" customHeight="1" x14ac:dyDescent="0.2">
      <c r="A75" s="705" t="s">
        <v>492</v>
      </c>
      <c r="B75" s="706"/>
      <c r="C75" s="706"/>
      <c r="D75" s="706"/>
      <c r="E75" s="706"/>
      <c r="F75" s="706"/>
      <c r="G75" s="706"/>
      <c r="H75" s="706"/>
      <c r="I75" s="706"/>
      <c r="J75" s="707"/>
    </row>
    <row r="76" spans="1:11" ht="15" customHeight="1" x14ac:dyDescent="0.2">
      <c r="A76" s="709" t="s">
        <v>520</v>
      </c>
      <c r="B76" s="709"/>
      <c r="C76" s="709"/>
      <c r="D76" s="166" t="str">
        <f>IF(AND(('1'!H28-'3'!F20)&gt;0,OR('15'!B10="",'15'!B13="")),"No","Yes")</f>
        <v>Yes</v>
      </c>
      <c r="E76" s="708" t="str">
        <f>IF(D76="No","Check all assurances included on the Title III planning worksheet.","")</f>
        <v/>
      </c>
      <c r="F76" s="708"/>
      <c r="G76" s="708"/>
      <c r="H76" s="708"/>
      <c r="I76" s="708"/>
      <c r="J76" s="708"/>
      <c r="K76" s="165">
        <f>IF(D76="Yes",1,0)</f>
        <v>1</v>
      </c>
    </row>
    <row r="77" spans="1:11" ht="15" customHeight="1" x14ac:dyDescent="0.2">
      <c r="A77" s="709" t="s">
        <v>521</v>
      </c>
      <c r="B77" s="709"/>
      <c r="C77" s="709"/>
      <c r="D77" s="166" t="str">
        <f>IF(AND(('1'!H28-'3'!F20)&gt;0,OR(LEN('15'!A22)&lt;20,LEN('15'!A47)&lt;20)),"No","Yes")</f>
        <v>Yes</v>
      </c>
      <c r="E77" s="708" t="str">
        <f>IF(D77="No","Provide descriptions of how the LEA meets the two planning requirements for Title III, Part A.","")</f>
        <v/>
      </c>
      <c r="F77" s="708"/>
      <c r="G77" s="708"/>
      <c r="H77" s="708"/>
      <c r="I77" s="708"/>
      <c r="J77" s="708"/>
      <c r="K77" s="165">
        <f>IF(D77="Yes",1,0)</f>
        <v>1</v>
      </c>
    </row>
    <row r="78" spans="1:11" ht="24.75" customHeight="1" x14ac:dyDescent="0.2">
      <c r="A78" s="705" t="s">
        <v>489</v>
      </c>
      <c r="B78" s="706"/>
      <c r="C78" s="706"/>
      <c r="D78" s="706"/>
      <c r="E78" s="706"/>
      <c r="F78" s="706"/>
      <c r="G78" s="706"/>
      <c r="H78" s="706"/>
      <c r="I78" s="706"/>
      <c r="J78" s="707"/>
    </row>
    <row r="79" spans="1:11" ht="15" customHeight="1" x14ac:dyDescent="0.2">
      <c r="A79" s="709" t="s">
        <v>513</v>
      </c>
      <c r="B79" s="709"/>
      <c r="C79" s="709"/>
      <c r="D79" s="166" t="str">
        <f>IF(AND(('1'!H28-'3'!F20)&gt;0,OR('16'!F13="",LEN('16'!A18)&lt;30)),"No","Yes")</f>
        <v>Yes</v>
      </c>
      <c r="E79" s="708" t="str">
        <f>IF(D79="No","Indicate a percentage of the LEA's Title III allocation that will be used for this required strategy and provide a summary of planned activities.","")</f>
        <v/>
      </c>
      <c r="F79" s="708"/>
      <c r="G79" s="708"/>
      <c r="H79" s="708"/>
      <c r="I79" s="708"/>
      <c r="J79" s="708"/>
      <c r="K79" s="165">
        <f>IF(D79="Yes",1,0)</f>
        <v>1</v>
      </c>
    </row>
    <row r="80" spans="1:11" ht="15" customHeight="1" x14ac:dyDescent="0.2">
      <c r="A80" s="709" t="s">
        <v>514</v>
      </c>
      <c r="B80" s="709"/>
      <c r="C80" s="709"/>
      <c r="D80" s="166" t="str">
        <f>IF(AND(('1'!H28-'3'!F20)&gt;0,OR('16'!F45="",LEN('16'!A50)&lt;30)),"No","Yes")</f>
        <v>Yes</v>
      </c>
      <c r="E80" s="708" t="str">
        <f>IF(D80="No","Indicate a percentage of the LEA's Title III allocation that will be used for this required strategy and provide a summary of planned activities.","")</f>
        <v/>
      </c>
      <c r="F80" s="708"/>
      <c r="G80" s="708"/>
      <c r="H80" s="708"/>
      <c r="I80" s="708"/>
      <c r="J80" s="708"/>
      <c r="K80" s="165">
        <f>IF(D80="Yes",1,0)</f>
        <v>1</v>
      </c>
    </row>
    <row r="81" spans="1:11" ht="15" customHeight="1" x14ac:dyDescent="0.2">
      <c r="A81" s="709" t="s">
        <v>515</v>
      </c>
      <c r="B81" s="709"/>
      <c r="C81" s="709"/>
      <c r="D81" s="166" t="str">
        <f>IF(OR(LEN('16'!F87)&gt;LEN('16'!A92),LEN('16'!F129)&gt;LEN('16'!A134),LEN('16'!F171)&gt;LEN('16'!A176),LEN('16'!F213)&gt;LEN('16'!A218),LEN('16'!F255)&gt;LEN('16'!A260),LEN('16'!F297)&gt;LEN('16'!A302),LEN('16'!F339)&gt;LEN('16'!A344),LEN('16'!F381)&gt;LEN('16'!A386)),"No","Yes")</f>
        <v>Yes</v>
      </c>
      <c r="E81" s="708" t="str">
        <f>IF(D81="No","For each initiative/strategy for which any Title III funds will be budgeted, provide a summary of the planned activities.","")</f>
        <v/>
      </c>
      <c r="F81" s="708"/>
      <c r="G81" s="708"/>
      <c r="H81" s="708"/>
      <c r="I81" s="708"/>
      <c r="J81" s="708"/>
      <c r="K81" s="165">
        <f>IF(D81="Yes",1,0)</f>
        <v>1</v>
      </c>
    </row>
    <row r="82" spans="1:11" ht="15" customHeight="1" x14ac:dyDescent="0.2">
      <c r="A82" s="709" t="s">
        <v>516</v>
      </c>
      <c r="B82" s="709"/>
      <c r="C82" s="709"/>
      <c r="D82" s="166" t="str">
        <f>IF(AND(('1'!H28-'3'!F20)&gt;0,SUM('16'!F13,'16'!F45,'16'!F87,'16'!F129,'16'!F171,'16'!F213,'16'!F255,'16'!F297,'16'!F339,'16'!F381)&lt;0.95),"No","Yes")</f>
        <v>Yes</v>
      </c>
      <c r="E82" s="708" t="str">
        <f>IF(D82="No","Include summaries for Title III, Part A initiatives that cover 100 percent of Title III, Part A funds.","")</f>
        <v/>
      </c>
      <c r="F82" s="708"/>
      <c r="G82" s="708"/>
      <c r="H82" s="708"/>
      <c r="I82" s="708"/>
      <c r="J82" s="708"/>
      <c r="K82" s="165">
        <f>IF(D82="Yes",1,0)</f>
        <v>1</v>
      </c>
    </row>
    <row r="83" spans="1:11" ht="24.75" customHeight="1" x14ac:dyDescent="0.2">
      <c r="A83" s="705" t="s">
        <v>490</v>
      </c>
      <c r="B83" s="706"/>
      <c r="C83" s="706"/>
      <c r="D83" s="706"/>
      <c r="E83" s="706"/>
      <c r="F83" s="706"/>
      <c r="G83" s="706"/>
      <c r="H83" s="706"/>
      <c r="I83" s="706"/>
      <c r="J83" s="707"/>
    </row>
    <row r="84" spans="1:11" ht="15" customHeight="1" x14ac:dyDescent="0.2">
      <c r="A84" s="709" t="s">
        <v>57</v>
      </c>
      <c r="B84" s="709"/>
      <c r="C84" s="709"/>
      <c r="D84" s="166" t="str">
        <f>IF('17'!M39=25,"Yes","No")</f>
        <v>Yes</v>
      </c>
      <c r="E84" s="708" t="str">
        <f>IF(D84="No","Check that all columns in Category 1 are complete if any funds are being used for salaries and benefits.","")</f>
        <v/>
      </c>
      <c r="F84" s="708"/>
      <c r="G84" s="708"/>
      <c r="H84" s="708"/>
      <c r="I84" s="708"/>
      <c r="J84" s="708"/>
      <c r="K84" s="165">
        <f t="shared" ref="K84:K89" si="4">IF(D84="Yes",1,0)</f>
        <v>1</v>
      </c>
    </row>
    <row r="85" spans="1:11" ht="15" customHeight="1" x14ac:dyDescent="0.2">
      <c r="A85" s="709" t="s">
        <v>58</v>
      </c>
      <c r="B85" s="709"/>
      <c r="C85" s="709"/>
      <c r="D85" s="166" t="str">
        <f>IF('17'!M74=25,"Yes","No")</f>
        <v>Yes</v>
      </c>
      <c r="E85" s="708" t="str">
        <f>IF(D85="No","Check that all columns in Category 2 are complete if any funds are being used for supplies and materials.","")</f>
        <v/>
      </c>
      <c r="F85" s="708"/>
      <c r="G85" s="708"/>
      <c r="H85" s="708"/>
      <c r="I85" s="708"/>
      <c r="J85" s="708"/>
      <c r="K85" s="165">
        <f t="shared" si="4"/>
        <v>1</v>
      </c>
    </row>
    <row r="86" spans="1:11" ht="15" customHeight="1" x14ac:dyDescent="0.2">
      <c r="A86" s="709" t="s">
        <v>138</v>
      </c>
      <c r="B86" s="709"/>
      <c r="C86" s="709"/>
      <c r="D86" s="166" t="str">
        <f>IF('17'!M109=25,"Yes","No")</f>
        <v>Yes</v>
      </c>
      <c r="E86" s="708" t="str">
        <f>IF(D86="No","Check that all columns in Category 3 are complete if any funds are being used for fixed property costs.","")</f>
        <v/>
      </c>
      <c r="F86" s="708"/>
      <c r="G86" s="708"/>
      <c r="H86" s="708"/>
      <c r="I86" s="708"/>
      <c r="J86" s="708"/>
      <c r="K86" s="165">
        <f t="shared" si="4"/>
        <v>1</v>
      </c>
    </row>
    <row r="87" spans="1:11" ht="15" customHeight="1" x14ac:dyDescent="0.2">
      <c r="A87" s="709" t="s">
        <v>140</v>
      </c>
      <c r="B87" s="709"/>
      <c r="C87" s="709"/>
      <c r="D87" s="166" t="str">
        <f>IF('17'!M144=25,"Yes","No")</f>
        <v>Yes</v>
      </c>
      <c r="E87" s="708" t="str">
        <f>IF(D87="No","Check that all columns in Category 4 are complete if any funds are being used for contractual services.","")</f>
        <v/>
      </c>
      <c r="F87" s="708"/>
      <c r="G87" s="708"/>
      <c r="H87" s="708"/>
      <c r="I87" s="708"/>
      <c r="J87" s="708"/>
      <c r="K87" s="165">
        <f t="shared" si="4"/>
        <v>1</v>
      </c>
    </row>
    <row r="88" spans="1:11" ht="15" customHeight="1" x14ac:dyDescent="0.2">
      <c r="A88" s="709" t="s">
        <v>61</v>
      </c>
      <c r="B88" s="709"/>
      <c r="C88" s="709"/>
      <c r="D88" s="166" t="str">
        <f>IF('17'!M179=25,"Yes","No")</f>
        <v>Yes</v>
      </c>
      <c r="E88" s="708" t="str">
        <f>IF(D88="No","Check that all columns in Category 5 are complete if any funds are being used for equipment.","")</f>
        <v/>
      </c>
      <c r="F88" s="708"/>
      <c r="G88" s="708"/>
      <c r="H88" s="708"/>
      <c r="I88" s="708"/>
      <c r="J88" s="708"/>
      <c r="K88" s="165">
        <f t="shared" si="4"/>
        <v>1</v>
      </c>
    </row>
    <row r="89" spans="1:11" ht="15" customHeight="1" x14ac:dyDescent="0.2">
      <c r="A89" s="709" t="s">
        <v>52</v>
      </c>
      <c r="B89" s="709"/>
      <c r="C89" s="709"/>
      <c r="D89" s="166" t="str">
        <f>IF('17'!M214=25,"Yes","No")</f>
        <v>Yes</v>
      </c>
      <c r="E89" s="708" t="str">
        <f>IF(D89="No","Check that all columns in Category 6 are complete if any funds are being used for other costs.","")</f>
        <v/>
      </c>
      <c r="F89" s="708"/>
      <c r="G89" s="708"/>
      <c r="H89" s="708"/>
      <c r="I89" s="708"/>
      <c r="J89" s="708"/>
      <c r="K89" s="165">
        <f t="shared" si="4"/>
        <v>1</v>
      </c>
    </row>
    <row r="90" spans="1:11" ht="15.75" x14ac:dyDescent="0.2">
      <c r="A90" s="705" t="s">
        <v>491</v>
      </c>
      <c r="B90" s="706"/>
      <c r="C90" s="706"/>
      <c r="D90" s="706"/>
      <c r="E90" s="706"/>
      <c r="F90" s="706"/>
      <c r="G90" s="706"/>
      <c r="H90" s="706"/>
      <c r="I90" s="706"/>
      <c r="J90" s="707"/>
    </row>
    <row r="91" spans="1:11" ht="15" customHeight="1" x14ac:dyDescent="0.2">
      <c r="A91" s="709" t="s">
        <v>500</v>
      </c>
      <c r="B91" s="709"/>
      <c r="C91" s="709"/>
      <c r="D91" s="166" t="str">
        <f>IF('18'!K1="Your budget is now complete.","Yes","No")</f>
        <v>Yes</v>
      </c>
      <c r="E91" s="708" t="str">
        <f>IF(D91="No","Revise the data provided on Tab 17 to ensure that the budget covers the full Title III allocation, minus any Title III funds that were consolidated.","")</f>
        <v/>
      </c>
      <c r="F91" s="708"/>
      <c r="G91" s="708"/>
      <c r="H91" s="708"/>
      <c r="I91" s="708"/>
      <c r="J91" s="708"/>
      <c r="K91" s="165">
        <f>IF(D91="Yes",1,0)</f>
        <v>1</v>
      </c>
    </row>
    <row r="92" spans="1:11" ht="15" customHeight="1" x14ac:dyDescent="0.2">
      <c r="A92" s="709" t="s">
        <v>503</v>
      </c>
      <c r="B92" s="709"/>
      <c r="C92" s="709"/>
      <c r="D92" s="166" t="str">
        <f>IF(('18'!J41+2)/('1'!H28+100)&gt;0.02,"No","Yes")</f>
        <v>Yes</v>
      </c>
      <c r="E92" s="708" t="str">
        <f>IF(D92="No","Decrease the amount of Title III, Part A funds used for administrative costs on Tab 17 to no more than 2 percent of the total Title III, Part A allocation.","")</f>
        <v/>
      </c>
      <c r="F92" s="708"/>
      <c r="G92" s="708"/>
      <c r="H92" s="708"/>
      <c r="I92" s="708"/>
      <c r="J92" s="708"/>
      <c r="K92" s="165">
        <f>IF(D92="Yes",1,0)</f>
        <v>1</v>
      </c>
    </row>
    <row r="93" spans="1:11" ht="24.75" customHeight="1" x14ac:dyDescent="0.2">
      <c r="A93" s="705" t="s">
        <v>517</v>
      </c>
      <c r="B93" s="706"/>
      <c r="C93" s="706"/>
      <c r="D93" s="706"/>
      <c r="E93" s="706"/>
      <c r="F93" s="706"/>
      <c r="G93" s="706"/>
      <c r="H93" s="706"/>
      <c r="I93" s="706"/>
      <c r="J93" s="707"/>
    </row>
    <row r="94" spans="1:11" ht="15" customHeight="1" x14ac:dyDescent="0.2">
      <c r="A94" s="709" t="s">
        <v>494</v>
      </c>
      <c r="B94" s="709"/>
      <c r="C94" s="709"/>
      <c r="D94" s="166" t="str">
        <f>IF(AND('1'!A6="District of Columbia Public Schools (DCPS)",OR('19'!B12="",'19'!D19="",'19'!B22="",'19'!B25="",'19'!B45="",'19'!D52:I52="",'19'!B55="",'19'!B74="",'19'!D81:I81="",'19'!B84="")),"No","Yes")</f>
        <v>Yes</v>
      </c>
      <c r="E94" s="708" t="str">
        <f>IF(D94="No","Check all equitable services assurances.","")</f>
        <v/>
      </c>
      <c r="F94" s="708"/>
      <c r="G94" s="708"/>
      <c r="H94" s="708"/>
      <c r="I94" s="708"/>
      <c r="J94" s="708"/>
      <c r="K94" s="165">
        <f>IF(D94="Yes",1,0)</f>
        <v>1</v>
      </c>
    </row>
    <row r="95" spans="1:11" ht="15" customHeight="1" x14ac:dyDescent="0.2">
      <c r="A95" s="709" t="s">
        <v>496</v>
      </c>
      <c r="B95" s="709"/>
      <c r="C95" s="709"/>
      <c r="D95" s="166" t="str">
        <f>IF(AND('1'!A6="District of Columbia Public Schools (DCPS)",OR('19'!F29="",'19'!F58="",'19'!F87="")),"No","Yes")</f>
        <v>Yes</v>
      </c>
      <c r="E95" s="708" t="str">
        <f>IF(D95="No","For each Consolidated Application program, indicate the amount of funds to be reserved for equitable services.","")</f>
        <v/>
      </c>
      <c r="F95" s="708"/>
      <c r="G95" s="708"/>
      <c r="H95" s="708"/>
      <c r="I95" s="708"/>
      <c r="J95" s="708"/>
      <c r="K95" s="165">
        <f>IF(D95="Yes",1,0)</f>
        <v>1</v>
      </c>
    </row>
    <row r="96" spans="1:11" ht="15" customHeight="1" x14ac:dyDescent="0.2">
      <c r="A96" s="709" t="s">
        <v>495</v>
      </c>
      <c r="B96" s="709"/>
      <c r="C96" s="709"/>
      <c r="D96" s="166" t="str">
        <f>IF(AND('1'!A6="District of Columbia Public Schools (DCPS)",OR(LEN('19'!B32)&lt;20,LEN('19'!B61)&lt;20,LEN('19'!B90)&lt;20)),"No","Yes")</f>
        <v>Yes</v>
      </c>
      <c r="E96" s="708" t="str">
        <f>IF(D96="No","For each Consolidated Application program, explain how the amount to be reserved for equitable services was calculated.","")</f>
        <v/>
      </c>
      <c r="F96" s="708"/>
      <c r="G96" s="708"/>
      <c r="H96" s="708"/>
      <c r="I96" s="708"/>
      <c r="J96" s="708"/>
      <c r="K96" s="165">
        <f>IF(D96="Yes",1,0)</f>
        <v>1</v>
      </c>
    </row>
    <row r="97" spans="1:11" ht="15" customHeight="1" x14ac:dyDescent="0.2">
      <c r="A97" s="709" t="s">
        <v>498</v>
      </c>
      <c r="B97" s="709"/>
      <c r="C97" s="709"/>
      <c r="D97" s="166" t="str">
        <f>IF(AND('1'!A6="District of Columbia Public Schools (DCPS)",OR('19'!B106="",'19'!B111="",'19'!B116="")),"No","Yes")</f>
        <v>Yes</v>
      </c>
      <c r="E97" s="708" t="str">
        <f>IF(D97="No","Check all Title I comparability assurances.","")</f>
        <v/>
      </c>
      <c r="F97" s="708"/>
      <c r="G97" s="708"/>
      <c r="H97" s="708"/>
      <c r="I97" s="708"/>
      <c r="J97" s="708"/>
      <c r="K97" s="165">
        <f>IF(D97="Yes",1,0)</f>
        <v>1</v>
      </c>
    </row>
    <row r="98" spans="1:11" x14ac:dyDescent="0.2">
      <c r="A98" s="709" t="s">
        <v>497</v>
      </c>
      <c r="B98" s="709"/>
      <c r="C98" s="709"/>
      <c r="D98" s="166" t="str">
        <f>IF(AND('1'!A6="District of Columbia Public Schools (DCPS)",OR('19'!B124="",'19'!B131="")),"No","Yes")</f>
        <v>Yes</v>
      </c>
      <c r="E98" s="737" t="str">
        <f>IF(D98="No","Check all maintenance of effort assurances.","")</f>
        <v/>
      </c>
      <c r="F98" s="738"/>
      <c r="G98" s="738"/>
      <c r="H98" s="738"/>
      <c r="I98" s="738"/>
      <c r="J98" s="739"/>
      <c r="K98" s="165">
        <f>IF(D98="Yes",1,0)</f>
        <v>1</v>
      </c>
    </row>
    <row r="99" spans="1:11" x14ac:dyDescent="0.2">
      <c r="K99" s="165">
        <f>SUM(K12:K98)</f>
        <v>69</v>
      </c>
    </row>
  </sheetData>
  <sheetProtection password="E686" sheet="1" formatRows="0" selectLockedCells="1" selectUnlockedCells="1"/>
  <mergeCells count="165">
    <mergeCell ref="A97:C97"/>
    <mergeCell ref="E97:J97"/>
    <mergeCell ref="A98:C98"/>
    <mergeCell ref="E98:J98"/>
    <mergeCell ref="A95:C95"/>
    <mergeCell ref="E95:J95"/>
    <mergeCell ref="A96:C96"/>
    <mergeCell ref="E96:J96"/>
    <mergeCell ref="A85:C85"/>
    <mergeCell ref="E85:J85"/>
    <mergeCell ref="A86:C86"/>
    <mergeCell ref="E88:J88"/>
    <mergeCell ref="A89:C89"/>
    <mergeCell ref="E89:J89"/>
    <mergeCell ref="A92:C92"/>
    <mergeCell ref="E92:J92"/>
    <mergeCell ref="A88:C88"/>
    <mergeCell ref="A31:C31"/>
    <mergeCell ref="E31:J31"/>
    <mergeCell ref="A32:C32"/>
    <mergeCell ref="A93:J93"/>
    <mergeCell ref="A94:C94"/>
    <mergeCell ref="E94:J94"/>
    <mergeCell ref="A67:C67"/>
    <mergeCell ref="E67:J67"/>
    <mergeCell ref="A68:C68"/>
    <mergeCell ref="E68:J68"/>
    <mergeCell ref="A91:C91"/>
    <mergeCell ref="E91:J91"/>
    <mergeCell ref="E69:J69"/>
    <mergeCell ref="A70:C70"/>
    <mergeCell ref="E70:J70"/>
    <mergeCell ref="A71:C71"/>
    <mergeCell ref="E71:J71"/>
    <mergeCell ref="A83:J83"/>
    <mergeCell ref="A84:C84"/>
    <mergeCell ref="E84:J84"/>
    <mergeCell ref="A90:J90"/>
    <mergeCell ref="E86:J86"/>
    <mergeCell ref="A87:C87"/>
    <mergeCell ref="E87:J87"/>
    <mergeCell ref="A22:C22"/>
    <mergeCell ref="E22:J22"/>
    <mergeCell ref="A23:C23"/>
    <mergeCell ref="E23:J23"/>
    <mergeCell ref="A24:C24"/>
    <mergeCell ref="E24:J24"/>
    <mergeCell ref="A61:J61"/>
    <mergeCell ref="A62:C62"/>
    <mergeCell ref="E62:J62"/>
    <mergeCell ref="E26:J26"/>
    <mergeCell ref="A27:C27"/>
    <mergeCell ref="E27:J27"/>
    <mergeCell ref="A28:C28"/>
    <mergeCell ref="E28:J28"/>
    <mergeCell ref="A29:C29"/>
    <mergeCell ref="E29:J29"/>
    <mergeCell ref="E32:J32"/>
    <mergeCell ref="A33:C33"/>
    <mergeCell ref="E33:J33"/>
    <mergeCell ref="A34:C34"/>
    <mergeCell ref="E34:J34"/>
    <mergeCell ref="A36:C36"/>
    <mergeCell ref="E36:J36"/>
    <mergeCell ref="E35:J35"/>
    <mergeCell ref="A82:C82"/>
    <mergeCell ref="E82:J82"/>
    <mergeCell ref="A78:J78"/>
    <mergeCell ref="A79:C79"/>
    <mergeCell ref="E79:J79"/>
    <mergeCell ref="A75:J75"/>
    <mergeCell ref="A76:C76"/>
    <mergeCell ref="E76:J76"/>
    <mergeCell ref="A77:C77"/>
    <mergeCell ref="E77:J77"/>
    <mergeCell ref="A80:C80"/>
    <mergeCell ref="E80:J80"/>
    <mergeCell ref="A81:C81"/>
    <mergeCell ref="E81:J81"/>
    <mergeCell ref="A73:J73"/>
    <mergeCell ref="A74:C74"/>
    <mergeCell ref="E74:J74"/>
    <mergeCell ref="A53:C53"/>
    <mergeCell ref="E53:J53"/>
    <mergeCell ref="A54:C54"/>
    <mergeCell ref="E54:J54"/>
    <mergeCell ref="A55:C55"/>
    <mergeCell ref="A66:J66"/>
    <mergeCell ref="A59:J59"/>
    <mergeCell ref="E55:J55"/>
    <mergeCell ref="A56:C56"/>
    <mergeCell ref="A63:J63"/>
    <mergeCell ref="A58:C58"/>
    <mergeCell ref="E58:J58"/>
    <mergeCell ref="A64:C64"/>
    <mergeCell ref="E64:J64"/>
    <mergeCell ref="A65:C65"/>
    <mergeCell ref="E65:J65"/>
    <mergeCell ref="A60:C60"/>
    <mergeCell ref="E60:J60"/>
    <mergeCell ref="A69:C69"/>
    <mergeCell ref="A72:C72"/>
    <mergeCell ref="E72:J72"/>
    <mergeCell ref="A1:J1"/>
    <mergeCell ref="A2:J5"/>
    <mergeCell ref="A6:J6"/>
    <mergeCell ref="A7:J7"/>
    <mergeCell ref="A8:J8"/>
    <mergeCell ref="A9:C10"/>
    <mergeCell ref="D9:D10"/>
    <mergeCell ref="E9:J10"/>
    <mergeCell ref="A11:J11"/>
    <mergeCell ref="A12:C12"/>
    <mergeCell ref="E12:J12"/>
    <mergeCell ref="A13:C13"/>
    <mergeCell ref="E13:J13"/>
    <mergeCell ref="A14:C14"/>
    <mergeCell ref="E14:J14"/>
    <mergeCell ref="A15:C15"/>
    <mergeCell ref="E15:J15"/>
    <mergeCell ref="A16:C16"/>
    <mergeCell ref="E16:J16"/>
    <mergeCell ref="A17:C17"/>
    <mergeCell ref="E17:J17"/>
    <mergeCell ref="A18:C18"/>
    <mergeCell ref="E18:J18"/>
    <mergeCell ref="E56:J56"/>
    <mergeCell ref="A19:C19"/>
    <mergeCell ref="E19:J19"/>
    <mergeCell ref="A38:C38"/>
    <mergeCell ref="A57:C57"/>
    <mergeCell ref="E57:J57"/>
    <mergeCell ref="A41:C41"/>
    <mergeCell ref="E41:J41"/>
    <mergeCell ref="A42:C42"/>
    <mergeCell ref="A30:J30"/>
    <mergeCell ref="E42:J42"/>
    <mergeCell ref="A43:C43"/>
    <mergeCell ref="E43:J43"/>
    <mergeCell ref="A47:J47"/>
    <mergeCell ref="A20:J20"/>
    <mergeCell ref="A21:C21"/>
    <mergeCell ref="E21:J21"/>
    <mergeCell ref="E48:J48"/>
    <mergeCell ref="A25:J25"/>
    <mergeCell ref="A26:C26"/>
    <mergeCell ref="A37:J37"/>
    <mergeCell ref="A40:J40"/>
    <mergeCell ref="E38:J38"/>
    <mergeCell ref="A39:C39"/>
    <mergeCell ref="E39:J39"/>
    <mergeCell ref="A35:C35"/>
    <mergeCell ref="A49:J49"/>
    <mergeCell ref="A52:J52"/>
    <mergeCell ref="A44:C44"/>
    <mergeCell ref="E44:J44"/>
    <mergeCell ref="A45:C45"/>
    <mergeCell ref="E45:J45"/>
    <mergeCell ref="A46:C46"/>
    <mergeCell ref="E46:J46"/>
    <mergeCell ref="A48:C48"/>
    <mergeCell ref="A50:C50"/>
    <mergeCell ref="E50:J50"/>
    <mergeCell ref="A51:C51"/>
    <mergeCell ref="E51:J51"/>
  </mergeCells>
  <conditionalFormatting sqref="D41:D51 D53:D98 D31:D39 D12:D19 D21:D29">
    <cfRule type="cellIs" dxfId="25" priority="96" stopIfTrue="1" operator="equal">
      <formula>"No"</formula>
    </cfRule>
  </conditionalFormatting>
  <conditionalFormatting sqref="D41:D51 D53:D98 D31:D39 D12:D19 D21:D29">
    <cfRule type="cellIs" dxfId="24" priority="95" stopIfTrue="1" operator="equal">
      <formula>"N/A"</formula>
    </cfRule>
  </conditionalFormatting>
  <conditionalFormatting sqref="D53:D58 D48 D41:D46 D50:D51 D26:D29 D38:D39 D60:D98 D31:D36 D12:D19 D21:D24">
    <cfRule type="cellIs" dxfId="23" priority="94" stopIfTrue="1" operator="equal">
      <formula>"No"</formula>
    </cfRule>
  </conditionalFormatting>
  <conditionalFormatting sqref="A7">
    <cfRule type="containsText" dxfId="22" priority="90" stopIfTrue="1" operator="containsText" text="Successful">
      <formula>NOT(ISERROR(SEARCH("Successful",A7)))</formula>
    </cfRule>
    <cfRule type="containsText" dxfId="21" priority="91" stopIfTrue="1" operator="containsText" text="Failed">
      <formula>NOT(ISERROR(SEARCH("Failed",A7)))</formula>
    </cfRule>
  </conditionalFormatting>
  <conditionalFormatting sqref="D94:D98">
    <cfRule type="cellIs" dxfId="20" priority="51" stopIfTrue="1" operator="equal">
      <formula>"No"</formula>
    </cfRule>
  </conditionalFormatting>
  <conditionalFormatting sqref="D94:D98">
    <cfRule type="cellIs" dxfId="19" priority="50" stopIfTrue="1" operator="equal">
      <formula>"N/A"</formula>
    </cfRule>
  </conditionalFormatting>
  <conditionalFormatting sqref="D94:D98">
    <cfRule type="cellIs" dxfId="18" priority="49" stopIfTrue="1" operator="equal">
      <formula>"No"</formula>
    </cfRule>
  </conditionalFormatting>
  <conditionalFormatting sqref="D94:D98">
    <cfRule type="cellIs" dxfId="17" priority="47" stopIfTrue="1" operator="equal">
      <formula>"""No"""</formula>
    </cfRule>
    <cfRule type="colorScale" priority="48">
      <colorScale>
        <cfvo type="min"/>
        <cfvo type="percentile" val="50"/>
        <cfvo type="max"/>
        <color rgb="FFF8696B"/>
        <color rgb="FFFFEB84"/>
        <color rgb="FF63BE7B"/>
      </colorScale>
    </cfRule>
  </conditionalFormatting>
  <conditionalFormatting sqref="D74">
    <cfRule type="cellIs" dxfId="16" priority="45" stopIfTrue="1" operator="equal">
      <formula>"""No"""</formula>
    </cfRule>
    <cfRule type="colorScale" priority="46">
      <colorScale>
        <cfvo type="min"/>
        <cfvo type="percentile" val="50"/>
        <cfvo type="max"/>
        <color rgb="FFF8696B"/>
        <color rgb="FFFFEB84"/>
        <color rgb="FF63BE7B"/>
      </colorScale>
    </cfRule>
  </conditionalFormatting>
  <conditionalFormatting sqref="D60">
    <cfRule type="cellIs" dxfId="15" priority="42" stopIfTrue="1" operator="equal">
      <formula>"""No"""</formula>
    </cfRule>
    <cfRule type="colorScale" priority="43">
      <colorScale>
        <cfvo type="min"/>
        <cfvo type="percentile" val="50"/>
        <cfvo type="max"/>
        <color rgb="FFF8696B"/>
        <color rgb="FFFFEB84"/>
        <color rgb="FF63BE7B"/>
      </colorScale>
    </cfRule>
  </conditionalFormatting>
  <conditionalFormatting sqref="D48">
    <cfRule type="cellIs" dxfId="14" priority="37" stopIfTrue="1" operator="equal">
      <formula>"""No"""</formula>
    </cfRule>
    <cfRule type="colorScale" priority="38">
      <colorScale>
        <cfvo type="min"/>
        <cfvo type="percentile" val="50"/>
        <cfvo type="max"/>
        <color rgb="FFF8696B"/>
        <color rgb="FFFFEB84"/>
        <color rgb="FF63BE7B"/>
      </colorScale>
    </cfRule>
  </conditionalFormatting>
  <conditionalFormatting sqref="D84:D89 D78:D82">
    <cfRule type="cellIs" dxfId="13" priority="277" stopIfTrue="1" operator="equal">
      <formula>"""No"""</formula>
    </cfRule>
    <cfRule type="colorScale" priority="278">
      <colorScale>
        <cfvo type="min"/>
        <cfvo type="percentile" val="50"/>
        <cfvo type="max"/>
        <color rgb="FFF8696B"/>
        <color rgb="FFFFEB84"/>
        <color rgb="FF63BE7B"/>
      </colorScale>
    </cfRule>
  </conditionalFormatting>
  <conditionalFormatting sqref="D67:D72">
    <cfRule type="cellIs" dxfId="12" priority="33" stopIfTrue="1" operator="equal">
      <formula>"""No"""</formula>
    </cfRule>
    <cfRule type="colorScale" priority="34">
      <colorScale>
        <cfvo type="min"/>
        <cfvo type="percentile" val="50"/>
        <cfvo type="max"/>
        <color rgb="FFF8696B"/>
        <color rgb="FFFFEB84"/>
        <color rgb="FF63BE7B"/>
      </colorScale>
    </cfRule>
  </conditionalFormatting>
  <conditionalFormatting sqref="D53:D58">
    <cfRule type="cellIs" dxfId="11" priority="26" stopIfTrue="1" operator="equal">
      <formula>"""No"""</formula>
    </cfRule>
    <cfRule type="colorScale" priority="27">
      <colorScale>
        <cfvo type="min"/>
        <cfvo type="percentile" val="50"/>
        <cfvo type="max"/>
        <color rgb="FFF8696B"/>
        <color rgb="FFFFEB84"/>
        <color rgb="FF63BE7B"/>
      </colorScale>
    </cfRule>
  </conditionalFormatting>
  <conditionalFormatting sqref="D41:D46">
    <cfRule type="cellIs" dxfId="10" priority="17" stopIfTrue="1" operator="equal">
      <formula>"""No"""</formula>
    </cfRule>
    <cfRule type="colorScale" priority="18">
      <colorScale>
        <cfvo type="min"/>
        <cfvo type="percentile" val="50"/>
        <cfvo type="max"/>
        <color rgb="FFF8696B"/>
        <color rgb="FFFFEB84"/>
        <color rgb="FF63BE7B"/>
      </colorScale>
    </cfRule>
  </conditionalFormatting>
  <conditionalFormatting sqref="D78:D98">
    <cfRule type="cellIs" dxfId="9" priority="410" stopIfTrue="1" operator="equal">
      <formula>"""No"""</formula>
    </cfRule>
    <cfRule type="colorScale" priority="411">
      <colorScale>
        <cfvo type="min"/>
        <cfvo type="percentile" val="50"/>
        <cfvo type="max"/>
        <color rgb="FFF8696B"/>
        <color rgb="FFFFEB84"/>
        <color rgb="FF63BE7B"/>
      </colorScale>
    </cfRule>
  </conditionalFormatting>
  <conditionalFormatting sqref="D64:D65">
    <cfRule type="cellIs" dxfId="8" priority="15" stopIfTrue="1" operator="equal">
      <formula>"""No"""</formula>
    </cfRule>
    <cfRule type="colorScale" priority="16">
      <colorScale>
        <cfvo type="min"/>
        <cfvo type="percentile" val="50"/>
        <cfvo type="max"/>
        <color rgb="FFF8696B"/>
        <color rgb="FFFFEB84"/>
        <color rgb="FF63BE7B"/>
      </colorScale>
    </cfRule>
  </conditionalFormatting>
  <conditionalFormatting sqref="D63:D65">
    <cfRule type="cellIs" dxfId="7" priority="445" stopIfTrue="1" operator="equal">
      <formula>"""No"""</formula>
    </cfRule>
    <cfRule type="colorScale" priority="446">
      <colorScale>
        <cfvo type="min"/>
        <cfvo type="percentile" val="50"/>
        <cfvo type="max"/>
        <color rgb="FFF8696B"/>
        <color rgb="FFFFEB84"/>
        <color rgb="FF63BE7B"/>
      </colorScale>
    </cfRule>
  </conditionalFormatting>
  <conditionalFormatting sqref="D50:D51">
    <cfRule type="cellIs" dxfId="6" priority="10" stopIfTrue="1" operator="equal">
      <formula>"""No"""</formula>
    </cfRule>
    <cfRule type="colorScale" priority="11">
      <colorScale>
        <cfvo type="min"/>
        <cfvo type="percentile" val="50"/>
        <cfvo type="max"/>
        <color rgb="FFF8696B"/>
        <color rgb="FFFFEB84"/>
        <color rgb="FF63BE7B"/>
      </colorScale>
    </cfRule>
  </conditionalFormatting>
  <conditionalFormatting sqref="D47:D51 D12:D19 D31:D39 D21:D29">
    <cfRule type="cellIs" dxfId="5" priority="476" stopIfTrue="1" operator="equal">
      <formula>"""No"""</formula>
    </cfRule>
    <cfRule type="colorScale" priority="477">
      <colorScale>
        <cfvo type="min"/>
        <cfvo type="percentile" val="50"/>
        <cfvo type="max"/>
        <color rgb="FFF8696B"/>
        <color rgb="FFFFEB84"/>
        <color rgb="FF63BE7B"/>
      </colorScale>
    </cfRule>
  </conditionalFormatting>
  <conditionalFormatting sqref="D38:D39">
    <cfRule type="cellIs" dxfId="4" priority="1" stopIfTrue="1" operator="equal">
      <formula>"""No"""</formula>
    </cfRule>
    <cfRule type="colorScale" priority="2">
      <colorScale>
        <cfvo type="min"/>
        <cfvo type="percentile" val="50"/>
        <cfvo type="max"/>
        <color rgb="FFF8696B"/>
        <color rgb="FFFFEB84"/>
        <color rgb="FF63BE7B"/>
      </colorScale>
    </cfRule>
  </conditionalFormatting>
  <conditionalFormatting sqref="D62">
    <cfRule type="cellIs" dxfId="3" priority="503" stopIfTrue="1" operator="equal">
      <formula>"""No"""</formula>
    </cfRule>
    <cfRule type="colorScale" priority="504">
      <colorScale>
        <cfvo type="min"/>
        <cfvo type="percentile" val="50"/>
        <cfvo type="max"/>
        <color rgb="FFF8696B"/>
        <color rgb="FFFFEB84"/>
        <color rgb="FF63BE7B"/>
      </colorScale>
    </cfRule>
  </conditionalFormatting>
  <conditionalFormatting sqref="D76:D77">
    <cfRule type="cellIs" dxfId="2" priority="546" stopIfTrue="1" operator="equal">
      <formula>"""No"""</formula>
    </cfRule>
    <cfRule type="colorScale" priority="547">
      <colorScale>
        <cfvo type="min"/>
        <cfvo type="percentile" val="50"/>
        <cfvo type="max"/>
        <color rgb="FFF8696B"/>
        <color rgb="FFFFEB84"/>
        <color rgb="FF63BE7B"/>
      </colorScale>
    </cfRule>
  </conditionalFormatting>
  <conditionalFormatting sqref="D59:D77">
    <cfRule type="cellIs" dxfId="1" priority="580" stopIfTrue="1" operator="equal">
      <formula>"""No"""</formula>
    </cfRule>
    <cfRule type="colorScale" priority="581">
      <colorScale>
        <cfvo type="min"/>
        <cfvo type="percentile" val="50"/>
        <cfvo type="max"/>
        <color rgb="FFF8696B"/>
        <color rgb="FFFFEB84"/>
        <color rgb="FF63BE7B"/>
      </colorScale>
    </cfRule>
  </conditionalFormatting>
  <conditionalFormatting sqref="D61:D77">
    <cfRule type="cellIs" dxfId="0" priority="582" stopIfTrue="1" operator="equal">
      <formula>"""No"""</formula>
    </cfRule>
    <cfRule type="colorScale" priority="583">
      <colorScale>
        <cfvo type="min"/>
        <cfvo type="percentile" val="50"/>
        <cfvo type="max"/>
        <color rgb="FFF8696B"/>
        <color rgb="FFFFEB84"/>
        <color rgb="FF63BE7B"/>
      </colorScale>
    </cfRule>
  </conditionalFormatting>
  <pageMargins left="0.75" right="0.75" top="1" bottom="1" header="0.5" footer="0.5"/>
  <pageSetup scale="86" fitToHeight="0" orientation="landscape" r:id="rId1"/>
  <headerFooter alignWithMargins="0">
    <oddHeader>&amp;L&amp;A Tab: Page &amp;P of &amp;N</oddHeader>
  </headerFooter>
  <rowBreaks count="2" manualBreakCount="2">
    <brk id="19"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J421"/>
  <sheetViews>
    <sheetView zoomScaleNormal="100" workbookViewId="0">
      <selection activeCell="F177" sqref="F177:J177"/>
    </sheetView>
  </sheetViews>
  <sheetFormatPr defaultRowHeight="12.75" x14ac:dyDescent="0.2"/>
  <cols>
    <col min="1" max="10" width="15.7109375" style="1" customWidth="1"/>
    <col min="11" max="12" width="0" style="1" hidden="1" customWidth="1"/>
    <col min="13" max="16384" width="9.140625" style="1"/>
  </cols>
  <sheetData>
    <row r="1" spans="1:10" ht="13.5" thickTop="1" x14ac:dyDescent="0.2">
      <c r="A1" s="292" t="s">
        <v>145</v>
      </c>
      <c r="B1" s="293"/>
      <c r="C1" s="293"/>
      <c r="D1" s="293"/>
      <c r="E1" s="293"/>
      <c r="F1" s="293"/>
      <c r="G1" s="293"/>
      <c r="H1" s="293"/>
      <c r="I1" s="293"/>
      <c r="J1" s="294"/>
    </row>
    <row r="2" spans="1:10" x14ac:dyDescent="0.2">
      <c r="A2" s="295"/>
      <c r="B2" s="296"/>
      <c r="C2" s="296"/>
      <c r="D2" s="296"/>
      <c r="E2" s="296"/>
      <c r="F2" s="296"/>
      <c r="G2" s="296"/>
      <c r="H2" s="296"/>
      <c r="I2" s="296"/>
      <c r="J2" s="297"/>
    </row>
    <row r="3" spans="1:10" x14ac:dyDescent="0.2">
      <c r="A3" s="298" t="s">
        <v>346</v>
      </c>
      <c r="B3" s="299"/>
      <c r="C3" s="299"/>
      <c r="D3" s="299"/>
      <c r="E3" s="299"/>
      <c r="F3" s="299"/>
      <c r="G3" s="299"/>
      <c r="H3" s="299"/>
      <c r="I3" s="299"/>
      <c r="J3" s="300"/>
    </row>
    <row r="4" spans="1:10" x14ac:dyDescent="0.2">
      <c r="A4" s="301"/>
      <c r="B4" s="302"/>
      <c r="C4" s="302"/>
      <c r="D4" s="302"/>
      <c r="E4" s="302"/>
      <c r="F4" s="302"/>
      <c r="G4" s="302"/>
      <c r="H4" s="302"/>
      <c r="I4" s="302"/>
      <c r="J4" s="303"/>
    </row>
    <row r="5" spans="1:10" x14ac:dyDescent="0.2">
      <c r="A5" s="304"/>
      <c r="B5" s="305"/>
      <c r="C5" s="305"/>
      <c r="D5" s="305"/>
      <c r="E5" s="305"/>
      <c r="F5" s="305"/>
      <c r="G5" s="305"/>
      <c r="H5" s="305"/>
      <c r="I5" s="305"/>
      <c r="J5" s="306"/>
    </row>
    <row r="6" spans="1:10" s="61" customFormat="1" x14ac:dyDescent="0.2">
      <c r="A6" s="55"/>
      <c r="B6" s="56"/>
      <c r="C6" s="57"/>
      <c r="D6" s="58"/>
      <c r="E6" s="58"/>
      <c r="F6" s="58"/>
      <c r="G6" s="58"/>
      <c r="H6" s="59"/>
      <c r="I6" s="57"/>
      <c r="J6" s="60"/>
    </row>
    <row r="7" spans="1:10" x14ac:dyDescent="0.2">
      <c r="A7" s="330" t="s">
        <v>146</v>
      </c>
      <c r="B7" s="331"/>
      <c r="C7" s="331"/>
      <c r="D7" s="331"/>
      <c r="E7" s="331"/>
      <c r="F7" s="331"/>
      <c r="G7" s="331"/>
      <c r="H7" s="331"/>
      <c r="I7" s="331"/>
      <c r="J7" s="332"/>
    </row>
    <row r="8" spans="1:10" x14ac:dyDescent="0.2">
      <c r="A8" s="333"/>
      <c r="B8" s="334"/>
      <c r="C8" s="334"/>
      <c r="D8" s="334"/>
      <c r="E8" s="334"/>
      <c r="F8" s="334"/>
      <c r="G8" s="334"/>
      <c r="H8" s="334"/>
      <c r="I8" s="334"/>
      <c r="J8" s="335"/>
    </row>
    <row r="9" spans="1:10" ht="12.75" customHeight="1" x14ac:dyDescent="0.2">
      <c r="A9" s="321" t="s">
        <v>347</v>
      </c>
      <c r="B9" s="322"/>
      <c r="C9" s="322"/>
      <c r="D9" s="322"/>
      <c r="E9" s="322"/>
      <c r="F9" s="322"/>
      <c r="G9" s="322"/>
      <c r="H9" s="322"/>
      <c r="I9" s="322"/>
      <c r="J9" s="323"/>
    </row>
    <row r="10" spans="1:10" ht="12.75" customHeight="1" x14ac:dyDescent="0.2">
      <c r="A10" s="324"/>
      <c r="B10" s="325"/>
      <c r="C10" s="325"/>
      <c r="D10" s="325"/>
      <c r="E10" s="325"/>
      <c r="F10" s="325"/>
      <c r="G10" s="325"/>
      <c r="H10" s="325"/>
      <c r="I10" s="325"/>
      <c r="J10" s="326"/>
    </row>
    <row r="11" spans="1:10" ht="12.75" customHeight="1" x14ac:dyDescent="0.2">
      <c r="A11" s="324"/>
      <c r="B11" s="325"/>
      <c r="C11" s="325"/>
      <c r="D11" s="325"/>
      <c r="E11" s="325"/>
      <c r="F11" s="325"/>
      <c r="G11" s="325"/>
      <c r="H11" s="325"/>
      <c r="I11" s="325"/>
      <c r="J11" s="326"/>
    </row>
    <row r="12" spans="1:10" ht="15" customHeight="1" x14ac:dyDescent="0.2">
      <c r="A12" s="327"/>
      <c r="B12" s="328"/>
      <c r="C12" s="328"/>
      <c r="D12" s="328"/>
      <c r="E12" s="328"/>
      <c r="F12" s="328"/>
      <c r="G12" s="328"/>
      <c r="H12" s="328"/>
      <c r="I12" s="328"/>
      <c r="J12" s="329"/>
    </row>
    <row r="13" spans="1:10" s="61" customFormat="1" ht="12.75" customHeight="1" x14ac:dyDescent="0.2">
      <c r="A13" s="336" t="s">
        <v>349</v>
      </c>
      <c r="B13" s="337"/>
      <c r="C13" s="337"/>
      <c r="D13" s="337"/>
      <c r="E13" s="337"/>
      <c r="F13" s="340">
        <f>IF('1'!$B$28&gt;499999.99,ROUND('1'!$B$28*0.01,2),0)</f>
        <v>0</v>
      </c>
      <c r="G13" s="340"/>
      <c r="H13" s="340"/>
      <c r="I13" s="340"/>
      <c r="J13" s="341"/>
    </row>
    <row r="14" spans="1:10" ht="12.75" customHeight="1" x14ac:dyDescent="0.2">
      <c r="A14" s="321" t="s">
        <v>348</v>
      </c>
      <c r="B14" s="322"/>
      <c r="C14" s="322"/>
      <c r="D14" s="322"/>
      <c r="E14" s="322"/>
      <c r="F14" s="322"/>
      <c r="G14" s="322"/>
      <c r="H14" s="322"/>
      <c r="I14" s="322"/>
      <c r="J14" s="323"/>
    </row>
    <row r="15" spans="1:10" ht="12.75" customHeight="1" x14ac:dyDescent="0.2">
      <c r="A15" s="324"/>
      <c r="B15" s="325"/>
      <c r="C15" s="325"/>
      <c r="D15" s="325"/>
      <c r="E15" s="325"/>
      <c r="F15" s="325"/>
      <c r="G15" s="325"/>
      <c r="H15" s="325"/>
      <c r="I15" s="325"/>
      <c r="J15" s="326"/>
    </row>
    <row r="16" spans="1:10" ht="12.75" customHeight="1" x14ac:dyDescent="0.2">
      <c r="A16" s="324"/>
      <c r="B16" s="325"/>
      <c r="C16" s="325"/>
      <c r="D16" s="325"/>
      <c r="E16" s="325"/>
      <c r="F16" s="325"/>
      <c r="G16" s="325"/>
      <c r="H16" s="325"/>
      <c r="I16" s="325"/>
      <c r="J16" s="326"/>
    </row>
    <row r="17" spans="1:10" ht="12.75" customHeight="1" x14ac:dyDescent="0.2">
      <c r="A17" s="324"/>
      <c r="B17" s="325"/>
      <c r="C17" s="325"/>
      <c r="D17" s="325"/>
      <c r="E17" s="325"/>
      <c r="F17" s="325"/>
      <c r="G17" s="325"/>
      <c r="H17" s="325"/>
      <c r="I17" s="325"/>
      <c r="J17" s="326"/>
    </row>
    <row r="18" spans="1:10" ht="15" customHeight="1" x14ac:dyDescent="0.2">
      <c r="A18" s="327"/>
      <c r="B18" s="328"/>
      <c r="C18" s="328"/>
      <c r="D18" s="328"/>
      <c r="E18" s="328"/>
      <c r="F18" s="328"/>
      <c r="G18" s="328"/>
      <c r="H18" s="328"/>
      <c r="I18" s="328"/>
      <c r="J18" s="329"/>
    </row>
    <row r="19" spans="1:10" s="61" customFormat="1" ht="12.75" customHeight="1" x14ac:dyDescent="0.2">
      <c r="A19" s="307"/>
      <c r="B19" s="308"/>
      <c r="C19" s="308"/>
      <c r="D19" s="308"/>
      <c r="E19" s="308"/>
      <c r="F19" s="308"/>
      <c r="G19" s="308"/>
      <c r="H19" s="308"/>
      <c r="I19" s="308"/>
      <c r="J19" s="309"/>
    </row>
    <row r="20" spans="1:10" s="61" customFormat="1" x14ac:dyDescent="0.2">
      <c r="A20" s="307"/>
      <c r="B20" s="308"/>
      <c r="C20" s="308"/>
      <c r="D20" s="308"/>
      <c r="E20" s="308"/>
      <c r="F20" s="308"/>
      <c r="G20" s="308"/>
      <c r="H20" s="308"/>
      <c r="I20" s="308"/>
      <c r="J20" s="309"/>
    </row>
    <row r="21" spans="1:10" s="61" customFormat="1" x14ac:dyDescent="0.2">
      <c r="A21" s="307"/>
      <c r="B21" s="308"/>
      <c r="C21" s="308"/>
      <c r="D21" s="308"/>
      <c r="E21" s="308"/>
      <c r="F21" s="308"/>
      <c r="G21" s="308"/>
      <c r="H21" s="308"/>
      <c r="I21" s="308"/>
      <c r="J21" s="309"/>
    </row>
    <row r="22" spans="1:10" s="61" customFormat="1" x14ac:dyDescent="0.2">
      <c r="A22" s="307"/>
      <c r="B22" s="308"/>
      <c r="C22" s="308"/>
      <c r="D22" s="308"/>
      <c r="E22" s="308"/>
      <c r="F22" s="308"/>
      <c r="G22" s="308"/>
      <c r="H22" s="308"/>
      <c r="I22" s="308"/>
      <c r="J22" s="309"/>
    </row>
    <row r="23" spans="1:10" s="61" customFormat="1" x14ac:dyDescent="0.2">
      <c r="A23" s="307"/>
      <c r="B23" s="308"/>
      <c r="C23" s="308"/>
      <c r="D23" s="308"/>
      <c r="E23" s="308"/>
      <c r="F23" s="308"/>
      <c r="G23" s="308"/>
      <c r="H23" s="308"/>
      <c r="I23" s="308"/>
      <c r="J23" s="309"/>
    </row>
    <row r="24" spans="1:10" s="61" customFormat="1" x14ac:dyDescent="0.2">
      <c r="A24" s="307"/>
      <c r="B24" s="308"/>
      <c r="C24" s="308"/>
      <c r="D24" s="308"/>
      <c r="E24" s="308"/>
      <c r="F24" s="308"/>
      <c r="G24" s="308"/>
      <c r="H24" s="308"/>
      <c r="I24" s="308"/>
      <c r="J24" s="309"/>
    </row>
    <row r="25" spans="1:10" s="61" customFormat="1" x14ac:dyDescent="0.2">
      <c r="A25" s="307"/>
      <c r="B25" s="308"/>
      <c r="C25" s="308"/>
      <c r="D25" s="308"/>
      <c r="E25" s="308"/>
      <c r="F25" s="308"/>
      <c r="G25" s="308"/>
      <c r="H25" s="308"/>
      <c r="I25" s="308"/>
      <c r="J25" s="309"/>
    </row>
    <row r="26" spans="1:10" s="61" customFormat="1" x14ac:dyDescent="0.2">
      <c r="A26" s="307"/>
      <c r="B26" s="308"/>
      <c r="C26" s="308"/>
      <c r="D26" s="308"/>
      <c r="E26" s="308"/>
      <c r="F26" s="308"/>
      <c r="G26" s="308"/>
      <c r="H26" s="308"/>
      <c r="I26" s="308"/>
      <c r="J26" s="309"/>
    </row>
    <row r="27" spans="1:10" s="61" customFormat="1" x14ac:dyDescent="0.2">
      <c r="A27" s="307"/>
      <c r="B27" s="308"/>
      <c r="C27" s="308"/>
      <c r="D27" s="308"/>
      <c r="E27" s="308"/>
      <c r="F27" s="308"/>
      <c r="G27" s="308"/>
      <c r="H27" s="308"/>
      <c r="I27" s="308"/>
      <c r="J27" s="309"/>
    </row>
    <row r="28" spans="1:10" s="61" customFormat="1" x14ac:dyDescent="0.2">
      <c r="A28" s="307"/>
      <c r="B28" s="308"/>
      <c r="C28" s="308"/>
      <c r="D28" s="308"/>
      <c r="E28" s="308"/>
      <c r="F28" s="308"/>
      <c r="G28" s="308"/>
      <c r="H28" s="308"/>
      <c r="I28" s="308"/>
      <c r="J28" s="309"/>
    </row>
    <row r="29" spans="1:10" s="61" customFormat="1" x14ac:dyDescent="0.2">
      <c r="A29" s="307"/>
      <c r="B29" s="308"/>
      <c r="C29" s="308"/>
      <c r="D29" s="308"/>
      <c r="E29" s="308"/>
      <c r="F29" s="308"/>
      <c r="G29" s="308"/>
      <c r="H29" s="308"/>
      <c r="I29" s="308"/>
      <c r="J29" s="309"/>
    </row>
    <row r="30" spans="1:10" s="61" customFormat="1" x14ac:dyDescent="0.2">
      <c r="A30" s="307"/>
      <c r="B30" s="308"/>
      <c r="C30" s="308"/>
      <c r="D30" s="308"/>
      <c r="E30" s="308"/>
      <c r="F30" s="308"/>
      <c r="G30" s="308"/>
      <c r="H30" s="308"/>
      <c r="I30" s="308"/>
      <c r="J30" s="309"/>
    </row>
    <row r="31" spans="1:10" s="61" customFormat="1" x14ac:dyDescent="0.2">
      <c r="A31" s="307"/>
      <c r="B31" s="308"/>
      <c r="C31" s="308"/>
      <c r="D31" s="308"/>
      <c r="E31" s="308"/>
      <c r="F31" s="308"/>
      <c r="G31" s="308"/>
      <c r="H31" s="308"/>
      <c r="I31" s="308"/>
      <c r="J31" s="309"/>
    </row>
    <row r="32" spans="1:10" s="61" customFormat="1" x14ac:dyDescent="0.2">
      <c r="A32" s="307"/>
      <c r="B32" s="308"/>
      <c r="C32" s="308"/>
      <c r="D32" s="308"/>
      <c r="E32" s="308"/>
      <c r="F32" s="308"/>
      <c r="G32" s="308"/>
      <c r="H32" s="308"/>
      <c r="I32" s="308"/>
      <c r="J32" s="309"/>
    </row>
    <row r="33" spans="1:10" s="61" customFormat="1" x14ac:dyDescent="0.2">
      <c r="A33" s="307"/>
      <c r="B33" s="308"/>
      <c r="C33" s="308"/>
      <c r="D33" s="308"/>
      <c r="E33" s="308"/>
      <c r="F33" s="308"/>
      <c r="G33" s="308"/>
      <c r="H33" s="308"/>
      <c r="I33" s="308"/>
      <c r="J33" s="309"/>
    </row>
    <row r="34" spans="1:10" s="61" customFormat="1" x14ac:dyDescent="0.2">
      <c r="A34" s="307"/>
      <c r="B34" s="308"/>
      <c r="C34" s="308"/>
      <c r="D34" s="308"/>
      <c r="E34" s="308"/>
      <c r="F34" s="308"/>
      <c r="G34" s="308"/>
      <c r="H34" s="308"/>
      <c r="I34" s="308"/>
      <c r="J34" s="309"/>
    </row>
    <row r="35" spans="1:10" s="61" customFormat="1" x14ac:dyDescent="0.2">
      <c r="A35" s="307"/>
      <c r="B35" s="308"/>
      <c r="C35" s="308"/>
      <c r="D35" s="308"/>
      <c r="E35" s="308"/>
      <c r="F35" s="308"/>
      <c r="G35" s="308"/>
      <c r="H35" s="308"/>
      <c r="I35" s="308"/>
      <c r="J35" s="309"/>
    </row>
    <row r="36" spans="1:10" s="61" customFormat="1" x14ac:dyDescent="0.2">
      <c r="A36" s="307"/>
      <c r="B36" s="308"/>
      <c r="C36" s="308"/>
      <c r="D36" s="308"/>
      <c r="E36" s="308"/>
      <c r="F36" s="308"/>
      <c r="G36" s="308"/>
      <c r="H36" s="308"/>
      <c r="I36" s="308"/>
      <c r="J36" s="309"/>
    </row>
    <row r="37" spans="1:10" s="61" customFormat="1" x14ac:dyDescent="0.2">
      <c r="A37" s="307"/>
      <c r="B37" s="308"/>
      <c r="C37" s="308"/>
      <c r="D37" s="308"/>
      <c r="E37" s="308"/>
      <c r="F37" s="308"/>
      <c r="G37" s="308"/>
      <c r="H37" s="308"/>
      <c r="I37" s="308"/>
      <c r="J37" s="309"/>
    </row>
    <row r="38" spans="1:10" s="61" customFormat="1" x14ac:dyDescent="0.2">
      <c r="A38" s="307"/>
      <c r="B38" s="308"/>
      <c r="C38" s="308"/>
      <c r="D38" s="308"/>
      <c r="E38" s="308"/>
      <c r="F38" s="308"/>
      <c r="G38" s="308"/>
      <c r="H38" s="308"/>
      <c r="I38" s="308"/>
      <c r="J38" s="309"/>
    </row>
    <row r="39" spans="1:10" s="61" customFormat="1" x14ac:dyDescent="0.2">
      <c r="A39" s="307"/>
      <c r="B39" s="308"/>
      <c r="C39" s="308"/>
      <c r="D39" s="308"/>
      <c r="E39" s="308"/>
      <c r="F39" s="308"/>
      <c r="G39" s="308"/>
      <c r="H39" s="308"/>
      <c r="I39" s="308"/>
      <c r="J39" s="309"/>
    </row>
    <row r="40" spans="1:10" s="61" customFormat="1" x14ac:dyDescent="0.2">
      <c r="A40" s="307"/>
      <c r="B40" s="308"/>
      <c r="C40" s="308"/>
      <c r="D40" s="308"/>
      <c r="E40" s="308"/>
      <c r="F40" s="308"/>
      <c r="G40" s="308"/>
      <c r="H40" s="308"/>
      <c r="I40" s="308"/>
      <c r="J40" s="309"/>
    </row>
    <row r="41" spans="1:10" s="61" customFormat="1" x14ac:dyDescent="0.2">
      <c r="A41" s="307"/>
      <c r="B41" s="308"/>
      <c r="C41" s="308"/>
      <c r="D41" s="308"/>
      <c r="E41" s="308"/>
      <c r="F41" s="308"/>
      <c r="G41" s="308"/>
      <c r="H41" s="308"/>
      <c r="I41" s="308"/>
      <c r="J41" s="309"/>
    </row>
    <row r="42" spans="1:10" s="61" customFormat="1" x14ac:dyDescent="0.2">
      <c r="A42" s="55"/>
      <c r="B42" s="56"/>
      <c r="C42" s="57"/>
      <c r="D42" s="58"/>
      <c r="E42" s="58"/>
      <c r="F42" s="58"/>
      <c r="G42" s="58"/>
      <c r="H42" s="59"/>
      <c r="I42" s="57"/>
      <c r="J42" s="60"/>
    </row>
    <row r="43" spans="1:10" x14ac:dyDescent="0.2">
      <c r="A43" s="330" t="s">
        <v>147</v>
      </c>
      <c r="B43" s="331"/>
      <c r="C43" s="331"/>
      <c r="D43" s="331"/>
      <c r="E43" s="331"/>
      <c r="F43" s="331"/>
      <c r="G43" s="331"/>
      <c r="H43" s="331"/>
      <c r="I43" s="331"/>
      <c r="J43" s="332"/>
    </row>
    <row r="44" spans="1:10" x14ac:dyDescent="0.2">
      <c r="A44" s="333"/>
      <c r="B44" s="334"/>
      <c r="C44" s="334"/>
      <c r="D44" s="334"/>
      <c r="E44" s="334"/>
      <c r="F44" s="334"/>
      <c r="G44" s="334"/>
      <c r="H44" s="334"/>
      <c r="I44" s="334"/>
      <c r="J44" s="335"/>
    </row>
    <row r="45" spans="1:10" ht="12.75" customHeight="1" x14ac:dyDescent="0.2">
      <c r="A45" s="321" t="s">
        <v>363</v>
      </c>
      <c r="B45" s="322"/>
      <c r="C45" s="322"/>
      <c r="D45" s="322"/>
      <c r="E45" s="322"/>
      <c r="F45" s="322"/>
      <c r="G45" s="322"/>
      <c r="H45" s="322"/>
      <c r="I45" s="322"/>
      <c r="J45" s="323"/>
    </row>
    <row r="46" spans="1:10" ht="12.75" customHeight="1" x14ac:dyDescent="0.2">
      <c r="A46" s="324"/>
      <c r="B46" s="325"/>
      <c r="C46" s="325"/>
      <c r="D46" s="325"/>
      <c r="E46" s="325"/>
      <c r="F46" s="325"/>
      <c r="G46" s="325"/>
      <c r="H46" s="325"/>
      <c r="I46" s="325"/>
      <c r="J46" s="326"/>
    </row>
    <row r="47" spans="1:10" ht="12.75" customHeight="1" x14ac:dyDescent="0.2">
      <c r="A47" s="324"/>
      <c r="B47" s="325"/>
      <c r="C47" s="325"/>
      <c r="D47" s="325"/>
      <c r="E47" s="325"/>
      <c r="F47" s="325"/>
      <c r="G47" s="325"/>
      <c r="H47" s="325"/>
      <c r="I47" s="325"/>
      <c r="J47" s="326"/>
    </row>
    <row r="48" spans="1:10" ht="15" customHeight="1" x14ac:dyDescent="0.2">
      <c r="A48" s="327"/>
      <c r="B48" s="328"/>
      <c r="C48" s="328"/>
      <c r="D48" s="328"/>
      <c r="E48" s="328"/>
      <c r="F48" s="328"/>
      <c r="G48" s="328"/>
      <c r="H48" s="328"/>
      <c r="I48" s="328"/>
      <c r="J48" s="329"/>
    </row>
    <row r="49" spans="1:10" s="61" customFormat="1" ht="12.75" customHeight="1" x14ac:dyDescent="0.2">
      <c r="A49" s="336" t="s">
        <v>365</v>
      </c>
      <c r="B49" s="337"/>
      <c r="C49" s="337"/>
      <c r="D49" s="337"/>
      <c r="E49" s="337"/>
      <c r="F49" s="351" t="s">
        <v>149</v>
      </c>
      <c r="G49" s="351"/>
      <c r="H49" s="351"/>
      <c r="I49" s="351"/>
      <c r="J49" s="352"/>
    </row>
    <row r="50" spans="1:10" s="61" customFormat="1" ht="12.75" customHeight="1" x14ac:dyDescent="0.2">
      <c r="A50" s="336" t="s">
        <v>355</v>
      </c>
      <c r="B50" s="337"/>
      <c r="C50" s="337"/>
      <c r="D50" s="337"/>
      <c r="E50" s="337"/>
      <c r="F50" s="340">
        <f>IF(F49="Yes",ROUND('1'!$B$28*0.05,2),0)</f>
        <v>0</v>
      </c>
      <c r="G50" s="340"/>
      <c r="H50" s="340"/>
      <c r="I50" s="340"/>
      <c r="J50" s="341"/>
    </row>
    <row r="51" spans="1:10" ht="12.75" customHeight="1" x14ac:dyDescent="0.2">
      <c r="A51" s="321" t="s">
        <v>362</v>
      </c>
      <c r="B51" s="322"/>
      <c r="C51" s="322"/>
      <c r="D51" s="322"/>
      <c r="E51" s="322"/>
      <c r="F51" s="322"/>
      <c r="G51" s="322"/>
      <c r="H51" s="322"/>
      <c r="I51" s="322"/>
      <c r="J51" s="323"/>
    </row>
    <row r="52" spans="1:10" ht="12.75" customHeight="1" x14ac:dyDescent="0.2">
      <c r="A52" s="324"/>
      <c r="B52" s="325"/>
      <c r="C52" s="325"/>
      <c r="D52" s="325"/>
      <c r="E52" s="325"/>
      <c r="F52" s="325"/>
      <c r="G52" s="325"/>
      <c r="H52" s="325"/>
      <c r="I52" s="325"/>
      <c r="J52" s="326"/>
    </row>
    <row r="53" spans="1:10" ht="12.75" customHeight="1" x14ac:dyDescent="0.2">
      <c r="A53" s="324"/>
      <c r="B53" s="325"/>
      <c r="C53" s="325"/>
      <c r="D53" s="325"/>
      <c r="E53" s="325"/>
      <c r="F53" s="325"/>
      <c r="G53" s="325"/>
      <c r="H53" s="325"/>
      <c r="I53" s="325"/>
      <c r="J53" s="326"/>
    </row>
    <row r="54" spans="1:10" ht="12.75" customHeight="1" x14ac:dyDescent="0.2">
      <c r="A54" s="324"/>
      <c r="B54" s="325"/>
      <c r="C54" s="325"/>
      <c r="D54" s="325"/>
      <c r="E54" s="325"/>
      <c r="F54" s="325"/>
      <c r="G54" s="325"/>
      <c r="H54" s="325"/>
      <c r="I54" s="325"/>
      <c r="J54" s="326"/>
    </row>
    <row r="55" spans="1:10" ht="15" customHeight="1" x14ac:dyDescent="0.2">
      <c r="A55" s="327"/>
      <c r="B55" s="328"/>
      <c r="C55" s="328"/>
      <c r="D55" s="328"/>
      <c r="E55" s="328"/>
      <c r="F55" s="328"/>
      <c r="G55" s="328"/>
      <c r="H55" s="328"/>
      <c r="I55" s="328"/>
      <c r="J55" s="329"/>
    </row>
    <row r="56" spans="1:10" s="61" customFormat="1" ht="12.75" customHeight="1" x14ac:dyDescent="0.2">
      <c r="A56" s="307"/>
      <c r="B56" s="308"/>
      <c r="C56" s="308"/>
      <c r="D56" s="308"/>
      <c r="E56" s="308"/>
      <c r="F56" s="308"/>
      <c r="G56" s="308"/>
      <c r="H56" s="308"/>
      <c r="I56" s="308"/>
      <c r="J56" s="309"/>
    </row>
    <row r="57" spans="1:10" s="61" customFormat="1" x14ac:dyDescent="0.2">
      <c r="A57" s="307"/>
      <c r="B57" s="308"/>
      <c r="C57" s="308"/>
      <c r="D57" s="308"/>
      <c r="E57" s="308"/>
      <c r="F57" s="308"/>
      <c r="G57" s="308"/>
      <c r="H57" s="308"/>
      <c r="I57" s="308"/>
      <c r="J57" s="309"/>
    </row>
    <row r="58" spans="1:10" s="61" customFormat="1" x14ac:dyDescent="0.2">
      <c r="A58" s="307"/>
      <c r="B58" s="308"/>
      <c r="C58" s="308"/>
      <c r="D58" s="308"/>
      <c r="E58" s="308"/>
      <c r="F58" s="308"/>
      <c r="G58" s="308"/>
      <c r="H58" s="308"/>
      <c r="I58" s="308"/>
      <c r="J58" s="309"/>
    </row>
    <row r="59" spans="1:10" s="61" customFormat="1" x14ac:dyDescent="0.2">
      <c r="A59" s="307"/>
      <c r="B59" s="308"/>
      <c r="C59" s="308"/>
      <c r="D59" s="308"/>
      <c r="E59" s="308"/>
      <c r="F59" s="308"/>
      <c r="G59" s="308"/>
      <c r="H59" s="308"/>
      <c r="I59" s="308"/>
      <c r="J59" s="309"/>
    </row>
    <row r="60" spans="1:10" s="61" customFormat="1" x14ac:dyDescent="0.2">
      <c r="A60" s="307"/>
      <c r="B60" s="308"/>
      <c r="C60" s="308"/>
      <c r="D60" s="308"/>
      <c r="E60" s="308"/>
      <c r="F60" s="308"/>
      <c r="G60" s="308"/>
      <c r="H60" s="308"/>
      <c r="I60" s="308"/>
      <c r="J60" s="309"/>
    </row>
    <row r="61" spans="1:10" s="61" customFormat="1" x14ac:dyDescent="0.2">
      <c r="A61" s="307"/>
      <c r="B61" s="308"/>
      <c r="C61" s="308"/>
      <c r="D61" s="308"/>
      <c r="E61" s="308"/>
      <c r="F61" s="308"/>
      <c r="G61" s="308"/>
      <c r="H61" s="308"/>
      <c r="I61" s="308"/>
      <c r="J61" s="309"/>
    </row>
    <row r="62" spans="1:10" s="61" customFormat="1" x14ac:dyDescent="0.2">
      <c r="A62" s="307"/>
      <c r="B62" s="308"/>
      <c r="C62" s="308"/>
      <c r="D62" s="308"/>
      <c r="E62" s="308"/>
      <c r="F62" s="308"/>
      <c r="G62" s="308"/>
      <c r="H62" s="308"/>
      <c r="I62" s="308"/>
      <c r="J62" s="309"/>
    </row>
    <row r="63" spans="1:10" s="61" customFormat="1" x14ac:dyDescent="0.2">
      <c r="A63" s="307"/>
      <c r="B63" s="308"/>
      <c r="C63" s="308"/>
      <c r="D63" s="308"/>
      <c r="E63" s="308"/>
      <c r="F63" s="308"/>
      <c r="G63" s="308"/>
      <c r="H63" s="308"/>
      <c r="I63" s="308"/>
      <c r="J63" s="309"/>
    </row>
    <row r="64" spans="1:10" s="61" customFormat="1" x14ac:dyDescent="0.2">
      <c r="A64" s="307"/>
      <c r="B64" s="308"/>
      <c r="C64" s="308"/>
      <c r="D64" s="308"/>
      <c r="E64" s="308"/>
      <c r="F64" s="308"/>
      <c r="G64" s="308"/>
      <c r="H64" s="308"/>
      <c r="I64" s="308"/>
      <c r="J64" s="309"/>
    </row>
    <row r="65" spans="1:10" s="61" customFormat="1" x14ac:dyDescent="0.2">
      <c r="A65" s="307"/>
      <c r="B65" s="308"/>
      <c r="C65" s="308"/>
      <c r="D65" s="308"/>
      <c r="E65" s="308"/>
      <c r="F65" s="308"/>
      <c r="G65" s="308"/>
      <c r="H65" s="308"/>
      <c r="I65" s="308"/>
      <c r="J65" s="309"/>
    </row>
    <row r="66" spans="1:10" s="61" customFormat="1" x14ac:dyDescent="0.2">
      <c r="A66" s="307"/>
      <c r="B66" s="308"/>
      <c r="C66" s="308"/>
      <c r="D66" s="308"/>
      <c r="E66" s="308"/>
      <c r="F66" s="308"/>
      <c r="G66" s="308"/>
      <c r="H66" s="308"/>
      <c r="I66" s="308"/>
      <c r="J66" s="309"/>
    </row>
    <row r="67" spans="1:10" s="61" customFormat="1" x14ac:dyDescent="0.2">
      <c r="A67" s="307"/>
      <c r="B67" s="308"/>
      <c r="C67" s="308"/>
      <c r="D67" s="308"/>
      <c r="E67" s="308"/>
      <c r="F67" s="308"/>
      <c r="G67" s="308"/>
      <c r="H67" s="308"/>
      <c r="I67" s="308"/>
      <c r="J67" s="309"/>
    </row>
    <row r="68" spans="1:10" s="61" customFormat="1" x14ac:dyDescent="0.2">
      <c r="A68" s="307"/>
      <c r="B68" s="308"/>
      <c r="C68" s="308"/>
      <c r="D68" s="308"/>
      <c r="E68" s="308"/>
      <c r="F68" s="308"/>
      <c r="G68" s="308"/>
      <c r="H68" s="308"/>
      <c r="I68" s="308"/>
      <c r="J68" s="309"/>
    </row>
    <row r="69" spans="1:10" s="61" customFormat="1" x14ac:dyDescent="0.2">
      <c r="A69" s="307"/>
      <c r="B69" s="308"/>
      <c r="C69" s="308"/>
      <c r="D69" s="308"/>
      <c r="E69" s="308"/>
      <c r="F69" s="308"/>
      <c r="G69" s="308"/>
      <c r="H69" s="308"/>
      <c r="I69" s="308"/>
      <c r="J69" s="309"/>
    </row>
    <row r="70" spans="1:10" s="61" customFormat="1" x14ac:dyDescent="0.2">
      <c r="A70" s="307"/>
      <c r="B70" s="308"/>
      <c r="C70" s="308"/>
      <c r="D70" s="308"/>
      <c r="E70" s="308"/>
      <c r="F70" s="308"/>
      <c r="G70" s="308"/>
      <c r="H70" s="308"/>
      <c r="I70" s="308"/>
      <c r="J70" s="309"/>
    </row>
    <row r="71" spans="1:10" s="61" customFormat="1" x14ac:dyDescent="0.2">
      <c r="A71" s="307"/>
      <c r="B71" s="308"/>
      <c r="C71" s="308"/>
      <c r="D71" s="308"/>
      <c r="E71" s="308"/>
      <c r="F71" s="308"/>
      <c r="G71" s="308"/>
      <c r="H71" s="308"/>
      <c r="I71" s="308"/>
      <c r="J71" s="309"/>
    </row>
    <row r="72" spans="1:10" s="61" customFormat="1" x14ac:dyDescent="0.2">
      <c r="A72" s="307"/>
      <c r="B72" s="308"/>
      <c r="C72" s="308"/>
      <c r="D72" s="308"/>
      <c r="E72" s="308"/>
      <c r="F72" s="308"/>
      <c r="G72" s="308"/>
      <c r="H72" s="308"/>
      <c r="I72" s="308"/>
      <c r="J72" s="309"/>
    </row>
    <row r="73" spans="1:10" s="61" customFormat="1" x14ac:dyDescent="0.2">
      <c r="A73" s="307"/>
      <c r="B73" s="308"/>
      <c r="C73" s="308"/>
      <c r="D73" s="308"/>
      <c r="E73" s="308"/>
      <c r="F73" s="308"/>
      <c r="G73" s="308"/>
      <c r="H73" s="308"/>
      <c r="I73" s="308"/>
      <c r="J73" s="309"/>
    </row>
    <row r="74" spans="1:10" s="61" customFormat="1" x14ac:dyDescent="0.2">
      <c r="A74" s="307"/>
      <c r="B74" s="308"/>
      <c r="C74" s="308"/>
      <c r="D74" s="308"/>
      <c r="E74" s="308"/>
      <c r="F74" s="308"/>
      <c r="G74" s="308"/>
      <c r="H74" s="308"/>
      <c r="I74" s="308"/>
      <c r="J74" s="309"/>
    </row>
    <row r="75" spans="1:10" s="61" customFormat="1" x14ac:dyDescent="0.2">
      <c r="A75" s="307"/>
      <c r="B75" s="308"/>
      <c r="C75" s="308"/>
      <c r="D75" s="308"/>
      <c r="E75" s="308"/>
      <c r="F75" s="308"/>
      <c r="G75" s="308"/>
      <c r="H75" s="308"/>
      <c r="I75" s="308"/>
      <c r="J75" s="309"/>
    </row>
    <row r="76" spans="1:10" s="61" customFormat="1" x14ac:dyDescent="0.2">
      <c r="A76" s="307"/>
      <c r="B76" s="308"/>
      <c r="C76" s="308"/>
      <c r="D76" s="308"/>
      <c r="E76" s="308"/>
      <c r="F76" s="308"/>
      <c r="G76" s="308"/>
      <c r="H76" s="308"/>
      <c r="I76" s="308"/>
      <c r="J76" s="309"/>
    </row>
    <row r="77" spans="1:10" s="61" customFormat="1" x14ac:dyDescent="0.2">
      <c r="A77" s="307"/>
      <c r="B77" s="308"/>
      <c r="C77" s="308"/>
      <c r="D77" s="308"/>
      <c r="E77" s="308"/>
      <c r="F77" s="308"/>
      <c r="G77" s="308"/>
      <c r="H77" s="308"/>
      <c r="I77" s="308"/>
      <c r="J77" s="309"/>
    </row>
    <row r="78" spans="1:10" s="61" customFormat="1" x14ac:dyDescent="0.2">
      <c r="A78" s="307"/>
      <c r="B78" s="308"/>
      <c r="C78" s="308"/>
      <c r="D78" s="308"/>
      <c r="E78" s="308"/>
      <c r="F78" s="308"/>
      <c r="G78" s="308"/>
      <c r="H78" s="308"/>
      <c r="I78" s="308"/>
      <c r="J78" s="309"/>
    </row>
    <row r="79" spans="1:10" s="61" customFormat="1" x14ac:dyDescent="0.2">
      <c r="A79" s="307"/>
      <c r="B79" s="308"/>
      <c r="C79" s="308"/>
      <c r="D79" s="308"/>
      <c r="E79" s="308"/>
      <c r="F79" s="308"/>
      <c r="G79" s="308"/>
      <c r="H79" s="308"/>
      <c r="I79" s="308"/>
      <c r="J79" s="309"/>
    </row>
    <row r="80" spans="1:10" s="61" customFormat="1" x14ac:dyDescent="0.2">
      <c r="A80" s="307"/>
      <c r="B80" s="308"/>
      <c r="C80" s="308"/>
      <c r="D80" s="308"/>
      <c r="E80" s="308"/>
      <c r="F80" s="308"/>
      <c r="G80" s="308"/>
      <c r="H80" s="308"/>
      <c r="I80" s="308"/>
      <c r="J80" s="309"/>
    </row>
    <row r="81" spans="1:10" s="61" customFormat="1" x14ac:dyDescent="0.2">
      <c r="A81" s="307"/>
      <c r="B81" s="308"/>
      <c r="C81" s="308"/>
      <c r="D81" s="308"/>
      <c r="E81" s="308"/>
      <c r="F81" s="308"/>
      <c r="G81" s="308"/>
      <c r="H81" s="308"/>
      <c r="I81" s="308"/>
      <c r="J81" s="309"/>
    </row>
    <row r="82" spans="1:10" s="61" customFormat="1" x14ac:dyDescent="0.2">
      <c r="A82" s="307"/>
      <c r="B82" s="308"/>
      <c r="C82" s="308"/>
      <c r="D82" s="308"/>
      <c r="E82" s="308"/>
      <c r="F82" s="308"/>
      <c r="G82" s="308"/>
      <c r="H82" s="308"/>
      <c r="I82" s="308"/>
      <c r="J82" s="309"/>
    </row>
    <row r="83" spans="1:10" s="61" customFormat="1" x14ac:dyDescent="0.2">
      <c r="A83" s="307"/>
      <c r="B83" s="308"/>
      <c r="C83" s="308"/>
      <c r="D83" s="308"/>
      <c r="E83" s="308"/>
      <c r="F83" s="308"/>
      <c r="G83" s="308"/>
      <c r="H83" s="308"/>
      <c r="I83" s="308"/>
      <c r="J83" s="309"/>
    </row>
    <row r="84" spans="1:10" s="61" customFormat="1" x14ac:dyDescent="0.2">
      <c r="A84" s="55"/>
      <c r="B84" s="56"/>
      <c r="C84" s="57"/>
      <c r="D84" s="58"/>
      <c r="E84" s="58"/>
      <c r="F84" s="58"/>
      <c r="G84" s="58"/>
      <c r="H84" s="59"/>
      <c r="I84" s="57"/>
      <c r="J84" s="60"/>
    </row>
    <row r="85" spans="1:10" x14ac:dyDescent="0.2">
      <c r="A85" s="330" t="s">
        <v>387</v>
      </c>
      <c r="B85" s="331"/>
      <c r="C85" s="331"/>
      <c r="D85" s="331"/>
      <c r="E85" s="331"/>
      <c r="F85" s="331"/>
      <c r="G85" s="331"/>
      <c r="H85" s="331"/>
      <c r="I85" s="331"/>
      <c r="J85" s="332"/>
    </row>
    <row r="86" spans="1:10" x14ac:dyDescent="0.2">
      <c r="A86" s="333"/>
      <c r="B86" s="334"/>
      <c r="C86" s="334"/>
      <c r="D86" s="334"/>
      <c r="E86" s="334"/>
      <c r="F86" s="334"/>
      <c r="G86" s="334"/>
      <c r="H86" s="334"/>
      <c r="I86" s="334"/>
      <c r="J86" s="335"/>
    </row>
    <row r="87" spans="1:10" ht="12.75" customHeight="1" x14ac:dyDescent="0.2">
      <c r="A87" s="321" t="s">
        <v>364</v>
      </c>
      <c r="B87" s="322"/>
      <c r="C87" s="322"/>
      <c r="D87" s="322"/>
      <c r="E87" s="322"/>
      <c r="F87" s="322"/>
      <c r="G87" s="322"/>
      <c r="H87" s="322"/>
      <c r="I87" s="322"/>
      <c r="J87" s="323"/>
    </row>
    <row r="88" spans="1:10" ht="12.75" customHeight="1" x14ac:dyDescent="0.2">
      <c r="A88" s="324"/>
      <c r="B88" s="325"/>
      <c r="C88" s="325"/>
      <c r="D88" s="325"/>
      <c r="E88" s="325"/>
      <c r="F88" s="325"/>
      <c r="G88" s="325"/>
      <c r="H88" s="325"/>
      <c r="I88" s="325"/>
      <c r="J88" s="326"/>
    </row>
    <row r="89" spans="1:10" ht="12.75" customHeight="1" x14ac:dyDescent="0.2">
      <c r="A89" s="324"/>
      <c r="B89" s="325"/>
      <c r="C89" s="325"/>
      <c r="D89" s="325"/>
      <c r="E89" s="325"/>
      <c r="F89" s="325"/>
      <c r="G89" s="325"/>
      <c r="H89" s="325"/>
      <c r="I89" s="325"/>
      <c r="J89" s="326"/>
    </row>
    <row r="90" spans="1:10" ht="12.75" customHeight="1" x14ac:dyDescent="0.2">
      <c r="A90" s="324"/>
      <c r="B90" s="325"/>
      <c r="C90" s="325"/>
      <c r="D90" s="325"/>
      <c r="E90" s="325"/>
      <c r="F90" s="325"/>
      <c r="G90" s="325"/>
      <c r="H90" s="325"/>
      <c r="I90" s="325"/>
      <c r="J90" s="326"/>
    </row>
    <row r="91" spans="1:10" ht="12.75" customHeight="1" x14ac:dyDescent="0.2">
      <c r="A91" s="324"/>
      <c r="B91" s="325"/>
      <c r="C91" s="325"/>
      <c r="D91" s="325"/>
      <c r="E91" s="325"/>
      <c r="F91" s="325"/>
      <c r="G91" s="325"/>
      <c r="H91" s="325"/>
      <c r="I91" s="325"/>
      <c r="J91" s="326"/>
    </row>
    <row r="92" spans="1:10" ht="15" customHeight="1" x14ac:dyDescent="0.2">
      <c r="A92" s="327"/>
      <c r="B92" s="328"/>
      <c r="C92" s="328"/>
      <c r="D92" s="328"/>
      <c r="E92" s="328"/>
      <c r="F92" s="328"/>
      <c r="G92" s="328"/>
      <c r="H92" s="328"/>
      <c r="I92" s="328"/>
      <c r="J92" s="329"/>
    </row>
    <row r="93" spans="1:10" s="61" customFormat="1" ht="12.75" customHeight="1" x14ac:dyDescent="0.2">
      <c r="A93" s="336" t="s">
        <v>365</v>
      </c>
      <c r="B93" s="337"/>
      <c r="C93" s="337"/>
      <c r="D93" s="337"/>
      <c r="E93" s="337"/>
      <c r="F93" s="351" t="s">
        <v>149</v>
      </c>
      <c r="G93" s="351"/>
      <c r="H93" s="351"/>
      <c r="I93" s="351"/>
      <c r="J93" s="352"/>
    </row>
    <row r="94" spans="1:10" s="61" customFormat="1" ht="12.75" customHeight="1" x14ac:dyDescent="0.2">
      <c r="A94" s="336" t="s">
        <v>356</v>
      </c>
      <c r="B94" s="337"/>
      <c r="C94" s="337"/>
      <c r="D94" s="337"/>
      <c r="E94" s="337"/>
      <c r="F94" s="340">
        <f>IF(F93="Yes",ROUND('1'!$B$28*0.2,2),0)</f>
        <v>0</v>
      </c>
      <c r="G94" s="340"/>
      <c r="H94" s="340"/>
      <c r="I94" s="340"/>
      <c r="J94" s="341"/>
    </row>
    <row r="95" spans="1:10" ht="12.75" customHeight="1" x14ac:dyDescent="0.2">
      <c r="A95" s="321" t="s">
        <v>358</v>
      </c>
      <c r="B95" s="322"/>
      <c r="C95" s="322"/>
      <c r="D95" s="322"/>
      <c r="E95" s="322"/>
      <c r="F95" s="322"/>
      <c r="G95" s="322"/>
      <c r="H95" s="322"/>
      <c r="I95" s="322"/>
      <c r="J95" s="323"/>
    </row>
    <row r="96" spans="1:10" ht="12.75" customHeight="1" x14ac:dyDescent="0.2">
      <c r="A96" s="324"/>
      <c r="B96" s="325"/>
      <c r="C96" s="325"/>
      <c r="D96" s="325"/>
      <c r="E96" s="325"/>
      <c r="F96" s="325"/>
      <c r="G96" s="325"/>
      <c r="H96" s="325"/>
      <c r="I96" s="325"/>
      <c r="J96" s="326"/>
    </row>
    <row r="97" spans="1:10" ht="12.75" customHeight="1" x14ac:dyDescent="0.2">
      <c r="A97" s="324"/>
      <c r="B97" s="325"/>
      <c r="C97" s="325"/>
      <c r="D97" s="325"/>
      <c r="E97" s="325"/>
      <c r="F97" s="325"/>
      <c r="G97" s="325"/>
      <c r="H97" s="325"/>
      <c r="I97" s="325"/>
      <c r="J97" s="326"/>
    </row>
    <row r="98" spans="1:10" s="61" customFormat="1" ht="12.75" customHeight="1" x14ac:dyDescent="0.2">
      <c r="A98" s="307"/>
      <c r="B98" s="308"/>
      <c r="C98" s="308"/>
      <c r="D98" s="308"/>
      <c r="E98" s="308"/>
      <c r="F98" s="308"/>
      <c r="G98" s="308"/>
      <c r="H98" s="308"/>
      <c r="I98" s="308"/>
      <c r="J98" s="309"/>
    </row>
    <row r="99" spans="1:10" s="61" customFormat="1" x14ac:dyDescent="0.2">
      <c r="A99" s="307"/>
      <c r="B99" s="308"/>
      <c r="C99" s="308"/>
      <c r="D99" s="308"/>
      <c r="E99" s="308"/>
      <c r="F99" s="308"/>
      <c r="G99" s="308"/>
      <c r="H99" s="308"/>
      <c r="I99" s="308"/>
      <c r="J99" s="309"/>
    </row>
    <row r="100" spans="1:10" s="61" customFormat="1" x14ac:dyDescent="0.2">
      <c r="A100" s="307"/>
      <c r="B100" s="308"/>
      <c r="C100" s="308"/>
      <c r="D100" s="308"/>
      <c r="E100" s="308"/>
      <c r="F100" s="308"/>
      <c r="G100" s="308"/>
      <c r="H100" s="308"/>
      <c r="I100" s="308"/>
      <c r="J100" s="309"/>
    </row>
    <row r="101" spans="1:10" s="61" customFormat="1" x14ac:dyDescent="0.2">
      <c r="A101" s="307"/>
      <c r="B101" s="308"/>
      <c r="C101" s="308"/>
      <c r="D101" s="308"/>
      <c r="E101" s="308"/>
      <c r="F101" s="308"/>
      <c r="G101" s="308"/>
      <c r="H101" s="308"/>
      <c r="I101" s="308"/>
      <c r="J101" s="309"/>
    </row>
    <row r="102" spans="1:10" s="61" customFormat="1" x14ac:dyDescent="0.2">
      <c r="A102" s="307"/>
      <c r="B102" s="308"/>
      <c r="C102" s="308"/>
      <c r="D102" s="308"/>
      <c r="E102" s="308"/>
      <c r="F102" s="308"/>
      <c r="G102" s="308"/>
      <c r="H102" s="308"/>
      <c r="I102" s="308"/>
      <c r="J102" s="309"/>
    </row>
    <row r="103" spans="1:10" s="61" customFormat="1" x14ac:dyDescent="0.2">
      <c r="A103" s="307"/>
      <c r="B103" s="308"/>
      <c r="C103" s="308"/>
      <c r="D103" s="308"/>
      <c r="E103" s="308"/>
      <c r="F103" s="308"/>
      <c r="G103" s="308"/>
      <c r="H103" s="308"/>
      <c r="I103" s="308"/>
      <c r="J103" s="309"/>
    </row>
    <row r="104" spans="1:10" s="61" customFormat="1" x14ac:dyDescent="0.2">
      <c r="A104" s="307"/>
      <c r="B104" s="308"/>
      <c r="C104" s="308"/>
      <c r="D104" s="308"/>
      <c r="E104" s="308"/>
      <c r="F104" s="308"/>
      <c r="G104" s="308"/>
      <c r="H104" s="308"/>
      <c r="I104" s="308"/>
      <c r="J104" s="309"/>
    </row>
    <row r="105" spans="1:10" s="61" customFormat="1" x14ac:dyDescent="0.2">
      <c r="A105" s="307"/>
      <c r="B105" s="308"/>
      <c r="C105" s="308"/>
      <c r="D105" s="308"/>
      <c r="E105" s="308"/>
      <c r="F105" s="308"/>
      <c r="G105" s="308"/>
      <c r="H105" s="308"/>
      <c r="I105" s="308"/>
      <c r="J105" s="309"/>
    </row>
    <row r="106" spans="1:10" s="61" customFormat="1" x14ac:dyDescent="0.2">
      <c r="A106" s="307"/>
      <c r="B106" s="308"/>
      <c r="C106" s="308"/>
      <c r="D106" s="308"/>
      <c r="E106" s="308"/>
      <c r="F106" s="308"/>
      <c r="G106" s="308"/>
      <c r="H106" s="308"/>
      <c r="I106" s="308"/>
      <c r="J106" s="309"/>
    </row>
    <row r="107" spans="1:10" s="61" customFormat="1" x14ac:dyDescent="0.2">
      <c r="A107" s="307"/>
      <c r="B107" s="308"/>
      <c r="C107" s="308"/>
      <c r="D107" s="308"/>
      <c r="E107" s="308"/>
      <c r="F107" s="308"/>
      <c r="G107" s="308"/>
      <c r="H107" s="308"/>
      <c r="I107" s="308"/>
      <c r="J107" s="309"/>
    </row>
    <row r="108" spans="1:10" s="61" customFormat="1" x14ac:dyDescent="0.2">
      <c r="A108" s="307"/>
      <c r="B108" s="308"/>
      <c r="C108" s="308"/>
      <c r="D108" s="308"/>
      <c r="E108" s="308"/>
      <c r="F108" s="308"/>
      <c r="G108" s="308"/>
      <c r="H108" s="308"/>
      <c r="I108" s="308"/>
      <c r="J108" s="309"/>
    </row>
    <row r="109" spans="1:10" s="61" customFormat="1" x14ac:dyDescent="0.2">
      <c r="A109" s="307"/>
      <c r="B109" s="308"/>
      <c r="C109" s="308"/>
      <c r="D109" s="308"/>
      <c r="E109" s="308"/>
      <c r="F109" s="308"/>
      <c r="G109" s="308"/>
      <c r="H109" s="308"/>
      <c r="I109" s="308"/>
      <c r="J109" s="309"/>
    </row>
    <row r="110" spans="1:10" s="61" customFormat="1" x14ac:dyDescent="0.2">
      <c r="A110" s="307"/>
      <c r="B110" s="308"/>
      <c r="C110" s="308"/>
      <c r="D110" s="308"/>
      <c r="E110" s="308"/>
      <c r="F110" s="308"/>
      <c r="G110" s="308"/>
      <c r="H110" s="308"/>
      <c r="I110" s="308"/>
      <c r="J110" s="309"/>
    </row>
    <row r="111" spans="1:10" s="61" customFormat="1" x14ac:dyDescent="0.2">
      <c r="A111" s="307"/>
      <c r="B111" s="308"/>
      <c r="C111" s="308"/>
      <c r="D111" s="308"/>
      <c r="E111" s="308"/>
      <c r="F111" s="308"/>
      <c r="G111" s="308"/>
      <c r="H111" s="308"/>
      <c r="I111" s="308"/>
      <c r="J111" s="309"/>
    </row>
    <row r="112" spans="1:10" s="61" customFormat="1" x14ac:dyDescent="0.2">
      <c r="A112" s="307"/>
      <c r="B112" s="308"/>
      <c r="C112" s="308"/>
      <c r="D112" s="308"/>
      <c r="E112" s="308"/>
      <c r="F112" s="308"/>
      <c r="G112" s="308"/>
      <c r="H112" s="308"/>
      <c r="I112" s="308"/>
      <c r="J112" s="309"/>
    </row>
    <row r="113" spans="1:10" s="61" customFormat="1" x14ac:dyDescent="0.2">
      <c r="A113" s="307"/>
      <c r="B113" s="308"/>
      <c r="C113" s="308"/>
      <c r="D113" s="308"/>
      <c r="E113" s="308"/>
      <c r="F113" s="308"/>
      <c r="G113" s="308"/>
      <c r="H113" s="308"/>
      <c r="I113" s="308"/>
      <c r="J113" s="309"/>
    </row>
    <row r="114" spans="1:10" s="61" customFormat="1" x14ac:dyDescent="0.2">
      <c r="A114" s="307"/>
      <c r="B114" s="308"/>
      <c r="C114" s="308"/>
      <c r="D114" s="308"/>
      <c r="E114" s="308"/>
      <c r="F114" s="308"/>
      <c r="G114" s="308"/>
      <c r="H114" s="308"/>
      <c r="I114" s="308"/>
      <c r="J114" s="309"/>
    </row>
    <row r="115" spans="1:10" s="61" customFormat="1" x14ac:dyDescent="0.2">
      <c r="A115" s="307"/>
      <c r="B115" s="308"/>
      <c r="C115" s="308"/>
      <c r="D115" s="308"/>
      <c r="E115" s="308"/>
      <c r="F115" s="308"/>
      <c r="G115" s="308"/>
      <c r="H115" s="308"/>
      <c r="I115" s="308"/>
      <c r="J115" s="309"/>
    </row>
    <row r="116" spans="1:10" s="61" customFormat="1" x14ac:dyDescent="0.2">
      <c r="A116" s="307"/>
      <c r="B116" s="308"/>
      <c r="C116" s="308"/>
      <c r="D116" s="308"/>
      <c r="E116" s="308"/>
      <c r="F116" s="308"/>
      <c r="G116" s="308"/>
      <c r="H116" s="308"/>
      <c r="I116" s="308"/>
      <c r="J116" s="309"/>
    </row>
    <row r="117" spans="1:10" s="61" customFormat="1" x14ac:dyDescent="0.2">
      <c r="A117" s="307"/>
      <c r="B117" s="308"/>
      <c r="C117" s="308"/>
      <c r="D117" s="308"/>
      <c r="E117" s="308"/>
      <c r="F117" s="308"/>
      <c r="G117" s="308"/>
      <c r="H117" s="308"/>
      <c r="I117" s="308"/>
      <c r="J117" s="309"/>
    </row>
    <row r="118" spans="1:10" s="61" customFormat="1" x14ac:dyDescent="0.2">
      <c r="A118" s="307"/>
      <c r="B118" s="308"/>
      <c r="C118" s="308"/>
      <c r="D118" s="308"/>
      <c r="E118" s="308"/>
      <c r="F118" s="308"/>
      <c r="G118" s="308"/>
      <c r="H118" s="308"/>
      <c r="I118" s="308"/>
      <c r="J118" s="309"/>
    </row>
    <row r="119" spans="1:10" s="61" customFormat="1" x14ac:dyDescent="0.2">
      <c r="A119" s="307"/>
      <c r="B119" s="308"/>
      <c r="C119" s="308"/>
      <c r="D119" s="308"/>
      <c r="E119" s="308"/>
      <c r="F119" s="308"/>
      <c r="G119" s="308"/>
      <c r="H119" s="308"/>
      <c r="I119" s="308"/>
      <c r="J119" s="309"/>
    </row>
    <row r="120" spans="1:10" s="61" customFormat="1" x14ac:dyDescent="0.2">
      <c r="A120" s="307"/>
      <c r="B120" s="308"/>
      <c r="C120" s="308"/>
      <c r="D120" s="308"/>
      <c r="E120" s="308"/>
      <c r="F120" s="308"/>
      <c r="G120" s="308"/>
      <c r="H120" s="308"/>
      <c r="I120" s="308"/>
      <c r="J120" s="309"/>
    </row>
    <row r="121" spans="1:10" s="61" customFormat="1" x14ac:dyDescent="0.2">
      <c r="A121" s="307"/>
      <c r="B121" s="308"/>
      <c r="C121" s="308"/>
      <c r="D121" s="308"/>
      <c r="E121" s="308"/>
      <c r="F121" s="308"/>
      <c r="G121" s="308"/>
      <c r="H121" s="308"/>
      <c r="I121" s="308"/>
      <c r="J121" s="309"/>
    </row>
    <row r="122" spans="1:10" s="61" customFormat="1" x14ac:dyDescent="0.2">
      <c r="A122" s="307"/>
      <c r="B122" s="308"/>
      <c r="C122" s="308"/>
      <c r="D122" s="308"/>
      <c r="E122" s="308"/>
      <c r="F122" s="308"/>
      <c r="G122" s="308"/>
      <c r="H122" s="308"/>
      <c r="I122" s="308"/>
      <c r="J122" s="309"/>
    </row>
    <row r="123" spans="1:10" s="61" customFormat="1" x14ac:dyDescent="0.2">
      <c r="A123" s="307"/>
      <c r="B123" s="308"/>
      <c r="C123" s="308"/>
      <c r="D123" s="308"/>
      <c r="E123" s="308"/>
      <c r="F123" s="308"/>
      <c r="G123" s="308"/>
      <c r="H123" s="308"/>
      <c r="I123" s="308"/>
      <c r="J123" s="309"/>
    </row>
    <row r="124" spans="1:10" s="61" customFormat="1" x14ac:dyDescent="0.2">
      <c r="A124" s="307"/>
      <c r="B124" s="308"/>
      <c r="C124" s="308"/>
      <c r="D124" s="308"/>
      <c r="E124" s="308"/>
      <c r="F124" s="308"/>
      <c r="G124" s="308"/>
      <c r="H124" s="308"/>
      <c r="I124" s="308"/>
      <c r="J124" s="309"/>
    </row>
    <row r="125" spans="1:10" s="61" customFormat="1" x14ac:dyDescent="0.2">
      <c r="A125" s="307"/>
      <c r="B125" s="308"/>
      <c r="C125" s="308"/>
      <c r="D125" s="308"/>
      <c r="E125" s="308"/>
      <c r="F125" s="308"/>
      <c r="G125" s="308"/>
      <c r="H125" s="308"/>
      <c r="I125" s="308"/>
      <c r="J125" s="309"/>
    </row>
    <row r="126" spans="1:10" s="61" customFormat="1" x14ac:dyDescent="0.2">
      <c r="A126" s="307"/>
      <c r="B126" s="308"/>
      <c r="C126" s="308"/>
      <c r="D126" s="308"/>
      <c r="E126" s="308"/>
      <c r="F126" s="308"/>
      <c r="G126" s="308"/>
      <c r="H126" s="308"/>
      <c r="I126" s="308"/>
      <c r="J126" s="309"/>
    </row>
    <row r="127" spans="1:10" s="61" customFormat="1" x14ac:dyDescent="0.2">
      <c r="A127" s="55"/>
      <c r="B127" s="56"/>
      <c r="C127" s="57"/>
      <c r="D127" s="58"/>
      <c r="E127" s="58"/>
      <c r="F127" s="58"/>
      <c r="G127" s="58"/>
      <c r="H127" s="59"/>
      <c r="I127" s="57"/>
      <c r="J127" s="60"/>
    </row>
    <row r="128" spans="1:10" ht="12.75" customHeight="1" x14ac:dyDescent="0.2">
      <c r="A128" s="330" t="s">
        <v>150</v>
      </c>
      <c r="B128" s="331"/>
      <c r="C128" s="331"/>
      <c r="D128" s="331"/>
      <c r="E128" s="331"/>
      <c r="F128" s="331"/>
      <c r="G128" s="331"/>
      <c r="H128" s="331"/>
      <c r="I128" s="331"/>
      <c r="J128" s="332"/>
    </row>
    <row r="129" spans="1:10" x14ac:dyDescent="0.2">
      <c r="A129" s="333"/>
      <c r="B129" s="334"/>
      <c r="C129" s="334"/>
      <c r="D129" s="334"/>
      <c r="E129" s="334"/>
      <c r="F129" s="334"/>
      <c r="G129" s="334"/>
      <c r="H129" s="334"/>
      <c r="I129" s="334"/>
      <c r="J129" s="335"/>
    </row>
    <row r="130" spans="1:10" ht="12.75" customHeight="1" x14ac:dyDescent="0.2">
      <c r="A130" s="321" t="s">
        <v>366</v>
      </c>
      <c r="B130" s="322"/>
      <c r="C130" s="322"/>
      <c r="D130" s="322"/>
      <c r="E130" s="322"/>
      <c r="F130" s="322"/>
      <c r="G130" s="322"/>
      <c r="H130" s="322"/>
      <c r="I130" s="322"/>
      <c r="J130" s="323"/>
    </row>
    <row r="131" spans="1:10" ht="12.75" customHeight="1" x14ac:dyDescent="0.2">
      <c r="A131" s="324"/>
      <c r="B131" s="325"/>
      <c r="C131" s="325"/>
      <c r="D131" s="325"/>
      <c r="E131" s="325"/>
      <c r="F131" s="325"/>
      <c r="G131" s="325"/>
      <c r="H131" s="325"/>
      <c r="I131" s="325"/>
      <c r="J131" s="326"/>
    </row>
    <row r="132" spans="1:10" ht="12.75" customHeight="1" x14ac:dyDescent="0.2">
      <c r="A132" s="324"/>
      <c r="B132" s="325"/>
      <c r="C132" s="325"/>
      <c r="D132" s="325"/>
      <c r="E132" s="325"/>
      <c r="F132" s="325"/>
      <c r="G132" s="325"/>
      <c r="H132" s="325"/>
      <c r="I132" s="325"/>
      <c r="J132" s="326"/>
    </row>
    <row r="133" spans="1:10" ht="15" customHeight="1" x14ac:dyDescent="0.2">
      <c r="A133" s="324"/>
      <c r="B133" s="325"/>
      <c r="C133" s="325"/>
      <c r="D133" s="325"/>
      <c r="E133" s="325"/>
      <c r="F133" s="325"/>
      <c r="G133" s="325"/>
      <c r="H133" s="325"/>
      <c r="I133" s="325"/>
      <c r="J133" s="326"/>
    </row>
    <row r="134" spans="1:10" s="61" customFormat="1" ht="12.75" customHeight="1" x14ac:dyDescent="0.2">
      <c r="A134" s="324"/>
      <c r="B134" s="325"/>
      <c r="C134" s="325"/>
      <c r="D134" s="325"/>
      <c r="E134" s="325"/>
      <c r="F134" s="325"/>
      <c r="G134" s="325"/>
      <c r="H134" s="325"/>
      <c r="I134" s="325"/>
      <c r="J134" s="326"/>
    </row>
    <row r="135" spans="1:10" ht="12.75" customHeight="1" x14ac:dyDescent="0.2">
      <c r="A135" s="327"/>
      <c r="B135" s="328"/>
      <c r="C135" s="328"/>
      <c r="D135" s="328"/>
      <c r="E135" s="328"/>
      <c r="F135" s="328"/>
      <c r="G135" s="328"/>
      <c r="H135" s="328"/>
      <c r="I135" s="328"/>
      <c r="J135" s="329"/>
    </row>
    <row r="136" spans="1:10" ht="12.75" customHeight="1" x14ac:dyDescent="0.2">
      <c r="A136" s="336" t="s">
        <v>365</v>
      </c>
      <c r="B136" s="337"/>
      <c r="C136" s="337"/>
      <c r="D136" s="337"/>
      <c r="E136" s="337"/>
      <c r="F136" s="351" t="s">
        <v>149</v>
      </c>
      <c r="G136" s="351"/>
      <c r="H136" s="351"/>
      <c r="I136" s="351"/>
      <c r="J136" s="352"/>
    </row>
    <row r="137" spans="1:10" ht="12.75" customHeight="1" x14ac:dyDescent="0.2">
      <c r="A137" s="336" t="s">
        <v>357</v>
      </c>
      <c r="B137" s="337"/>
      <c r="C137" s="337"/>
      <c r="D137" s="337"/>
      <c r="E137" s="337"/>
      <c r="F137" s="340">
        <f>IF(F136="Yes",ROUND('1'!$B$28*0.1,2),0)</f>
        <v>0</v>
      </c>
      <c r="G137" s="340"/>
      <c r="H137" s="340"/>
      <c r="I137" s="340"/>
      <c r="J137" s="341"/>
    </row>
    <row r="138" spans="1:10" ht="15" customHeight="1" x14ac:dyDescent="0.2">
      <c r="A138" s="321" t="s">
        <v>358</v>
      </c>
      <c r="B138" s="322"/>
      <c r="C138" s="322"/>
      <c r="D138" s="322"/>
      <c r="E138" s="322"/>
      <c r="F138" s="322"/>
      <c r="G138" s="322"/>
      <c r="H138" s="322"/>
      <c r="I138" s="322"/>
      <c r="J138" s="323"/>
    </row>
    <row r="139" spans="1:10" ht="15" customHeight="1" x14ac:dyDescent="0.2">
      <c r="A139" s="324"/>
      <c r="B139" s="325"/>
      <c r="C139" s="325"/>
      <c r="D139" s="325"/>
      <c r="E139" s="325"/>
      <c r="F139" s="325"/>
      <c r="G139" s="325"/>
      <c r="H139" s="325"/>
      <c r="I139" s="325"/>
      <c r="J139" s="326"/>
    </row>
    <row r="140" spans="1:10" s="61" customFormat="1" ht="12.75" customHeight="1" x14ac:dyDescent="0.2">
      <c r="A140" s="324"/>
      <c r="B140" s="325"/>
      <c r="C140" s="325"/>
      <c r="D140" s="325"/>
      <c r="E140" s="325"/>
      <c r="F140" s="325"/>
      <c r="G140" s="325"/>
      <c r="H140" s="325"/>
      <c r="I140" s="325"/>
      <c r="J140" s="326"/>
    </row>
    <row r="141" spans="1:10" s="61" customFormat="1" x14ac:dyDescent="0.2">
      <c r="A141" s="307"/>
      <c r="B141" s="308"/>
      <c r="C141" s="308"/>
      <c r="D141" s="308"/>
      <c r="E141" s="308"/>
      <c r="F141" s="308"/>
      <c r="G141" s="308"/>
      <c r="H141" s="308"/>
      <c r="I141" s="308"/>
      <c r="J141" s="309"/>
    </row>
    <row r="142" spans="1:10" s="61" customFormat="1" x14ac:dyDescent="0.2">
      <c r="A142" s="307"/>
      <c r="B142" s="308"/>
      <c r="C142" s="308"/>
      <c r="D142" s="308"/>
      <c r="E142" s="308"/>
      <c r="F142" s="308"/>
      <c r="G142" s="308"/>
      <c r="H142" s="308"/>
      <c r="I142" s="308"/>
      <c r="J142" s="309"/>
    </row>
    <row r="143" spans="1:10" s="61" customFormat="1" x14ac:dyDescent="0.2">
      <c r="A143" s="307"/>
      <c r="B143" s="308"/>
      <c r="C143" s="308"/>
      <c r="D143" s="308"/>
      <c r="E143" s="308"/>
      <c r="F143" s="308"/>
      <c r="G143" s="308"/>
      <c r="H143" s="308"/>
      <c r="I143" s="308"/>
      <c r="J143" s="309"/>
    </row>
    <row r="144" spans="1:10" s="61" customFormat="1" x14ac:dyDescent="0.2">
      <c r="A144" s="307"/>
      <c r="B144" s="308"/>
      <c r="C144" s="308"/>
      <c r="D144" s="308"/>
      <c r="E144" s="308"/>
      <c r="F144" s="308"/>
      <c r="G144" s="308"/>
      <c r="H144" s="308"/>
      <c r="I144" s="308"/>
      <c r="J144" s="309"/>
    </row>
    <row r="145" spans="1:10" s="61" customFormat="1" x14ac:dyDescent="0.2">
      <c r="A145" s="307"/>
      <c r="B145" s="308"/>
      <c r="C145" s="308"/>
      <c r="D145" s="308"/>
      <c r="E145" s="308"/>
      <c r="F145" s="308"/>
      <c r="G145" s="308"/>
      <c r="H145" s="308"/>
      <c r="I145" s="308"/>
      <c r="J145" s="309"/>
    </row>
    <row r="146" spans="1:10" s="61" customFormat="1" x14ac:dyDescent="0.2">
      <c r="A146" s="307"/>
      <c r="B146" s="308"/>
      <c r="C146" s="308"/>
      <c r="D146" s="308"/>
      <c r="E146" s="308"/>
      <c r="F146" s="308"/>
      <c r="G146" s="308"/>
      <c r="H146" s="308"/>
      <c r="I146" s="308"/>
      <c r="J146" s="309"/>
    </row>
    <row r="147" spans="1:10" s="61" customFormat="1" x14ac:dyDescent="0.2">
      <c r="A147" s="307"/>
      <c r="B147" s="308"/>
      <c r="C147" s="308"/>
      <c r="D147" s="308"/>
      <c r="E147" s="308"/>
      <c r="F147" s="308"/>
      <c r="G147" s="308"/>
      <c r="H147" s="308"/>
      <c r="I147" s="308"/>
      <c r="J147" s="309"/>
    </row>
    <row r="148" spans="1:10" s="61" customFormat="1" x14ac:dyDescent="0.2">
      <c r="A148" s="307"/>
      <c r="B148" s="308"/>
      <c r="C148" s="308"/>
      <c r="D148" s="308"/>
      <c r="E148" s="308"/>
      <c r="F148" s="308"/>
      <c r="G148" s="308"/>
      <c r="H148" s="308"/>
      <c r="I148" s="308"/>
      <c r="J148" s="309"/>
    </row>
    <row r="149" spans="1:10" s="61" customFormat="1" x14ac:dyDescent="0.2">
      <c r="A149" s="307"/>
      <c r="B149" s="308"/>
      <c r="C149" s="308"/>
      <c r="D149" s="308"/>
      <c r="E149" s="308"/>
      <c r="F149" s="308"/>
      <c r="G149" s="308"/>
      <c r="H149" s="308"/>
      <c r="I149" s="308"/>
      <c r="J149" s="309"/>
    </row>
    <row r="150" spans="1:10" s="61" customFormat="1" x14ac:dyDescent="0.2">
      <c r="A150" s="307"/>
      <c r="B150" s="308"/>
      <c r="C150" s="308"/>
      <c r="D150" s="308"/>
      <c r="E150" s="308"/>
      <c r="F150" s="308"/>
      <c r="G150" s="308"/>
      <c r="H150" s="308"/>
      <c r="I150" s="308"/>
      <c r="J150" s="309"/>
    </row>
    <row r="151" spans="1:10" s="61" customFormat="1" x14ac:dyDescent="0.2">
      <c r="A151" s="307"/>
      <c r="B151" s="308"/>
      <c r="C151" s="308"/>
      <c r="D151" s="308"/>
      <c r="E151" s="308"/>
      <c r="F151" s="308"/>
      <c r="G151" s="308"/>
      <c r="H151" s="308"/>
      <c r="I151" s="308"/>
      <c r="J151" s="309"/>
    </row>
    <row r="152" spans="1:10" s="61" customFormat="1" x14ac:dyDescent="0.2">
      <c r="A152" s="307"/>
      <c r="B152" s="308"/>
      <c r="C152" s="308"/>
      <c r="D152" s="308"/>
      <c r="E152" s="308"/>
      <c r="F152" s="308"/>
      <c r="G152" s="308"/>
      <c r="H152" s="308"/>
      <c r="I152" s="308"/>
      <c r="J152" s="309"/>
    </row>
    <row r="153" spans="1:10" s="61" customFormat="1" x14ac:dyDescent="0.2">
      <c r="A153" s="307"/>
      <c r="B153" s="308"/>
      <c r="C153" s="308"/>
      <c r="D153" s="308"/>
      <c r="E153" s="308"/>
      <c r="F153" s="308"/>
      <c r="G153" s="308"/>
      <c r="H153" s="308"/>
      <c r="I153" s="308"/>
      <c r="J153" s="309"/>
    </row>
    <row r="154" spans="1:10" s="61" customFormat="1" x14ac:dyDescent="0.2">
      <c r="A154" s="307"/>
      <c r="B154" s="308"/>
      <c r="C154" s="308"/>
      <c r="D154" s="308"/>
      <c r="E154" s="308"/>
      <c r="F154" s="308"/>
      <c r="G154" s="308"/>
      <c r="H154" s="308"/>
      <c r="I154" s="308"/>
      <c r="J154" s="309"/>
    </row>
    <row r="155" spans="1:10" s="61" customFormat="1" x14ac:dyDescent="0.2">
      <c r="A155" s="307"/>
      <c r="B155" s="308"/>
      <c r="C155" s="308"/>
      <c r="D155" s="308"/>
      <c r="E155" s="308"/>
      <c r="F155" s="308"/>
      <c r="G155" s="308"/>
      <c r="H155" s="308"/>
      <c r="I155" s="308"/>
      <c r="J155" s="309"/>
    </row>
    <row r="156" spans="1:10" s="61" customFormat="1" x14ac:dyDescent="0.2">
      <c r="A156" s="307"/>
      <c r="B156" s="308"/>
      <c r="C156" s="308"/>
      <c r="D156" s="308"/>
      <c r="E156" s="308"/>
      <c r="F156" s="308"/>
      <c r="G156" s="308"/>
      <c r="H156" s="308"/>
      <c r="I156" s="308"/>
      <c r="J156" s="309"/>
    </row>
    <row r="157" spans="1:10" s="61" customFormat="1" x14ac:dyDescent="0.2">
      <c r="A157" s="307"/>
      <c r="B157" s="308"/>
      <c r="C157" s="308"/>
      <c r="D157" s="308"/>
      <c r="E157" s="308"/>
      <c r="F157" s="308"/>
      <c r="G157" s="308"/>
      <c r="H157" s="308"/>
      <c r="I157" s="308"/>
      <c r="J157" s="309"/>
    </row>
    <row r="158" spans="1:10" s="61" customFormat="1" x14ac:dyDescent="0.2">
      <c r="A158" s="307"/>
      <c r="B158" s="308"/>
      <c r="C158" s="308"/>
      <c r="D158" s="308"/>
      <c r="E158" s="308"/>
      <c r="F158" s="308"/>
      <c r="G158" s="308"/>
      <c r="H158" s="308"/>
      <c r="I158" s="308"/>
      <c r="J158" s="309"/>
    </row>
    <row r="159" spans="1:10" s="61" customFormat="1" x14ac:dyDescent="0.2">
      <c r="A159" s="307"/>
      <c r="B159" s="308"/>
      <c r="C159" s="308"/>
      <c r="D159" s="308"/>
      <c r="E159" s="308"/>
      <c r="F159" s="308"/>
      <c r="G159" s="308"/>
      <c r="H159" s="308"/>
      <c r="I159" s="308"/>
      <c r="J159" s="309"/>
    </row>
    <row r="160" spans="1:10" s="61" customFormat="1" x14ac:dyDescent="0.2">
      <c r="A160" s="307"/>
      <c r="B160" s="308"/>
      <c r="C160" s="308"/>
      <c r="D160" s="308"/>
      <c r="E160" s="308"/>
      <c r="F160" s="308"/>
      <c r="G160" s="308"/>
      <c r="H160" s="308"/>
      <c r="I160" s="308"/>
      <c r="J160" s="309"/>
    </row>
    <row r="161" spans="1:10" s="61" customFormat="1" x14ac:dyDescent="0.2">
      <c r="A161" s="307"/>
      <c r="B161" s="308"/>
      <c r="C161" s="308"/>
      <c r="D161" s="308"/>
      <c r="E161" s="308"/>
      <c r="F161" s="308"/>
      <c r="G161" s="308"/>
      <c r="H161" s="308"/>
      <c r="I161" s="308"/>
      <c r="J161" s="309"/>
    </row>
    <row r="162" spans="1:10" s="61" customFormat="1" x14ac:dyDescent="0.2">
      <c r="A162" s="307"/>
      <c r="B162" s="308"/>
      <c r="C162" s="308"/>
      <c r="D162" s="308"/>
      <c r="E162" s="308"/>
      <c r="F162" s="308"/>
      <c r="G162" s="308"/>
      <c r="H162" s="308"/>
      <c r="I162" s="308"/>
      <c r="J162" s="309"/>
    </row>
    <row r="163" spans="1:10" s="61" customFormat="1" x14ac:dyDescent="0.2">
      <c r="A163" s="307"/>
      <c r="B163" s="308"/>
      <c r="C163" s="308"/>
      <c r="D163" s="308"/>
      <c r="E163" s="308"/>
      <c r="F163" s="308"/>
      <c r="G163" s="308"/>
      <c r="H163" s="308"/>
      <c r="I163" s="308"/>
      <c r="J163" s="309"/>
    </row>
    <row r="164" spans="1:10" s="61" customFormat="1" x14ac:dyDescent="0.2">
      <c r="A164" s="307"/>
      <c r="B164" s="308"/>
      <c r="C164" s="308"/>
      <c r="D164" s="308"/>
      <c r="E164" s="308"/>
      <c r="F164" s="308"/>
      <c r="G164" s="308"/>
      <c r="H164" s="308"/>
      <c r="I164" s="308"/>
      <c r="J164" s="309"/>
    </row>
    <row r="165" spans="1:10" s="61" customFormat="1" x14ac:dyDescent="0.2">
      <c r="A165" s="307"/>
      <c r="B165" s="308"/>
      <c r="C165" s="308"/>
      <c r="D165" s="308"/>
      <c r="E165" s="308"/>
      <c r="F165" s="308"/>
      <c r="G165" s="308"/>
      <c r="H165" s="308"/>
      <c r="I165" s="308"/>
      <c r="J165" s="309"/>
    </row>
    <row r="166" spans="1:10" s="61" customFormat="1" x14ac:dyDescent="0.2">
      <c r="A166" s="307"/>
      <c r="B166" s="308"/>
      <c r="C166" s="308"/>
      <c r="D166" s="308"/>
      <c r="E166" s="308"/>
      <c r="F166" s="308"/>
      <c r="G166" s="308"/>
      <c r="H166" s="308"/>
      <c r="I166" s="308"/>
      <c r="J166" s="309"/>
    </row>
    <row r="167" spans="1:10" s="61" customFormat="1" x14ac:dyDescent="0.2">
      <c r="A167" s="307"/>
      <c r="B167" s="308"/>
      <c r="C167" s="308"/>
      <c r="D167" s="308"/>
      <c r="E167" s="308"/>
      <c r="F167" s="308"/>
      <c r="G167" s="308"/>
      <c r="H167" s="308"/>
      <c r="I167" s="308"/>
      <c r="J167" s="309"/>
    </row>
    <row r="168" spans="1:10" s="61" customFormat="1" x14ac:dyDescent="0.2">
      <c r="A168" s="307"/>
      <c r="B168" s="308"/>
      <c r="C168" s="308"/>
      <c r="D168" s="308"/>
      <c r="E168" s="308"/>
      <c r="F168" s="308"/>
      <c r="G168" s="308"/>
      <c r="H168" s="308"/>
      <c r="I168" s="308"/>
      <c r="J168" s="309"/>
    </row>
    <row r="169" spans="1:10" s="61" customFormat="1" x14ac:dyDescent="0.2">
      <c r="A169" s="307"/>
      <c r="B169" s="308"/>
      <c r="C169" s="308"/>
      <c r="D169" s="308"/>
      <c r="E169" s="308"/>
      <c r="F169" s="308"/>
      <c r="G169" s="308"/>
      <c r="H169" s="308"/>
      <c r="I169" s="308"/>
      <c r="J169" s="309"/>
    </row>
    <row r="170" spans="1:10" s="61" customFormat="1" x14ac:dyDescent="0.2">
      <c r="A170" s="55"/>
      <c r="B170" s="56"/>
      <c r="C170" s="57"/>
      <c r="D170" s="58"/>
      <c r="E170" s="58"/>
      <c r="F170" s="58"/>
      <c r="G170" s="58"/>
      <c r="H170" s="59"/>
      <c r="I170" s="57"/>
      <c r="J170" s="60"/>
    </row>
    <row r="171" spans="1:10" x14ac:dyDescent="0.2">
      <c r="A171" s="330" t="s">
        <v>367</v>
      </c>
      <c r="B171" s="331"/>
      <c r="C171" s="331"/>
      <c r="D171" s="331"/>
      <c r="E171" s="331"/>
      <c r="F171" s="331"/>
      <c r="G171" s="331"/>
      <c r="H171" s="331"/>
      <c r="I171" s="331"/>
      <c r="J171" s="332"/>
    </row>
    <row r="172" spans="1:10" x14ac:dyDescent="0.2">
      <c r="A172" s="333"/>
      <c r="B172" s="334"/>
      <c r="C172" s="334"/>
      <c r="D172" s="334"/>
      <c r="E172" s="334"/>
      <c r="F172" s="334"/>
      <c r="G172" s="334"/>
      <c r="H172" s="334"/>
      <c r="I172" s="334"/>
      <c r="J172" s="335"/>
    </row>
    <row r="173" spans="1:10" ht="12.75" customHeight="1" x14ac:dyDescent="0.2">
      <c r="A173" s="321" t="s">
        <v>350</v>
      </c>
      <c r="B173" s="322"/>
      <c r="C173" s="322"/>
      <c r="D173" s="322"/>
      <c r="E173" s="322"/>
      <c r="F173" s="322"/>
      <c r="G173" s="322"/>
      <c r="H173" s="322"/>
      <c r="I173" s="322"/>
      <c r="J173" s="323"/>
    </row>
    <row r="174" spans="1:10" ht="12.75" customHeight="1" x14ac:dyDescent="0.2">
      <c r="A174" s="324"/>
      <c r="B174" s="325"/>
      <c r="C174" s="325"/>
      <c r="D174" s="325"/>
      <c r="E174" s="325"/>
      <c r="F174" s="325"/>
      <c r="G174" s="325"/>
      <c r="H174" s="325"/>
      <c r="I174" s="325"/>
      <c r="J174" s="326"/>
    </row>
    <row r="175" spans="1:10" ht="12.75" customHeight="1" x14ac:dyDescent="0.2">
      <c r="A175" s="324"/>
      <c r="B175" s="325"/>
      <c r="C175" s="325"/>
      <c r="D175" s="325"/>
      <c r="E175" s="325"/>
      <c r="F175" s="325"/>
      <c r="G175" s="325"/>
      <c r="H175" s="325"/>
      <c r="I175" s="325"/>
      <c r="J175" s="326"/>
    </row>
    <row r="176" spans="1:10" ht="15" customHeight="1" x14ac:dyDescent="0.2">
      <c r="A176" s="327"/>
      <c r="B176" s="328"/>
      <c r="C176" s="328"/>
      <c r="D176" s="328"/>
      <c r="E176" s="328"/>
      <c r="F176" s="328"/>
      <c r="G176" s="328"/>
      <c r="H176" s="328"/>
      <c r="I176" s="328"/>
      <c r="J176" s="329"/>
    </row>
    <row r="177" spans="1:10" s="61" customFormat="1" ht="12.75" customHeight="1" x14ac:dyDescent="0.2">
      <c r="A177" s="336" t="s">
        <v>151</v>
      </c>
      <c r="B177" s="337"/>
      <c r="C177" s="337"/>
      <c r="D177" s="337"/>
      <c r="E177" s="337"/>
      <c r="F177" s="338"/>
      <c r="G177" s="338"/>
      <c r="H177" s="338"/>
      <c r="I177" s="338"/>
      <c r="J177" s="339"/>
    </row>
    <row r="178" spans="1:10" ht="12.75" customHeight="1" x14ac:dyDescent="0.2">
      <c r="A178" s="321" t="s">
        <v>359</v>
      </c>
      <c r="B178" s="322"/>
      <c r="C178" s="322"/>
      <c r="D178" s="322"/>
      <c r="E178" s="322"/>
      <c r="F178" s="322"/>
      <c r="G178" s="322"/>
      <c r="H178" s="322"/>
      <c r="I178" s="322"/>
      <c r="J178" s="323"/>
    </row>
    <row r="179" spans="1:10" ht="12.75" customHeight="1" x14ac:dyDescent="0.2">
      <c r="A179" s="324"/>
      <c r="B179" s="325"/>
      <c r="C179" s="325"/>
      <c r="D179" s="325"/>
      <c r="E179" s="325"/>
      <c r="F179" s="325"/>
      <c r="G179" s="325"/>
      <c r="H179" s="325"/>
      <c r="I179" s="325"/>
      <c r="J179" s="326"/>
    </row>
    <row r="180" spans="1:10" ht="12.75" customHeight="1" x14ac:dyDescent="0.2">
      <c r="A180" s="324"/>
      <c r="B180" s="325"/>
      <c r="C180" s="325"/>
      <c r="D180" s="325"/>
      <c r="E180" s="325"/>
      <c r="F180" s="325"/>
      <c r="G180" s="325"/>
      <c r="H180" s="325"/>
      <c r="I180" s="325"/>
      <c r="J180" s="326"/>
    </row>
    <row r="181" spans="1:10" ht="15" customHeight="1" x14ac:dyDescent="0.2">
      <c r="A181" s="327"/>
      <c r="B181" s="328"/>
      <c r="C181" s="328"/>
      <c r="D181" s="328"/>
      <c r="E181" s="328"/>
      <c r="F181" s="328"/>
      <c r="G181" s="328"/>
      <c r="H181" s="328"/>
      <c r="I181" s="328"/>
      <c r="J181" s="329"/>
    </row>
    <row r="182" spans="1:10" s="61" customFormat="1" ht="12.75" customHeight="1" x14ac:dyDescent="0.2">
      <c r="A182" s="342"/>
      <c r="B182" s="343"/>
      <c r="C182" s="343"/>
      <c r="D182" s="343"/>
      <c r="E182" s="343"/>
      <c r="F182" s="343"/>
      <c r="G182" s="343"/>
      <c r="H182" s="343"/>
      <c r="I182" s="343"/>
      <c r="J182" s="344"/>
    </row>
    <row r="183" spans="1:10" s="61" customFormat="1" x14ac:dyDescent="0.2">
      <c r="A183" s="345"/>
      <c r="B183" s="346"/>
      <c r="C183" s="346"/>
      <c r="D183" s="346"/>
      <c r="E183" s="346"/>
      <c r="F183" s="346"/>
      <c r="G183" s="346"/>
      <c r="H183" s="346"/>
      <c r="I183" s="346"/>
      <c r="J183" s="347"/>
    </row>
    <row r="184" spans="1:10" s="61" customFormat="1" x14ac:dyDescent="0.2">
      <c r="A184" s="345"/>
      <c r="B184" s="346"/>
      <c r="C184" s="346"/>
      <c r="D184" s="346"/>
      <c r="E184" s="346"/>
      <c r="F184" s="346"/>
      <c r="G184" s="346"/>
      <c r="H184" s="346"/>
      <c r="I184" s="346"/>
      <c r="J184" s="347"/>
    </row>
    <row r="185" spans="1:10" s="61" customFormat="1" x14ac:dyDescent="0.2">
      <c r="A185" s="345"/>
      <c r="B185" s="346"/>
      <c r="C185" s="346"/>
      <c r="D185" s="346"/>
      <c r="E185" s="346"/>
      <c r="F185" s="346"/>
      <c r="G185" s="346"/>
      <c r="H185" s="346"/>
      <c r="I185" s="346"/>
      <c r="J185" s="347"/>
    </row>
    <row r="186" spans="1:10" s="61" customFormat="1" x14ac:dyDescent="0.2">
      <c r="A186" s="345"/>
      <c r="B186" s="346"/>
      <c r="C186" s="346"/>
      <c r="D186" s="346"/>
      <c r="E186" s="346"/>
      <c r="F186" s="346"/>
      <c r="G186" s="346"/>
      <c r="H186" s="346"/>
      <c r="I186" s="346"/>
      <c r="J186" s="347"/>
    </row>
    <row r="187" spans="1:10" s="61" customFormat="1" x14ac:dyDescent="0.2">
      <c r="A187" s="345"/>
      <c r="B187" s="346"/>
      <c r="C187" s="346"/>
      <c r="D187" s="346"/>
      <c r="E187" s="346"/>
      <c r="F187" s="346"/>
      <c r="G187" s="346"/>
      <c r="H187" s="346"/>
      <c r="I187" s="346"/>
      <c r="J187" s="347"/>
    </row>
    <row r="188" spans="1:10" s="61" customFormat="1" x14ac:dyDescent="0.2">
      <c r="A188" s="345"/>
      <c r="B188" s="346"/>
      <c r="C188" s="346"/>
      <c r="D188" s="346"/>
      <c r="E188" s="346"/>
      <c r="F188" s="346"/>
      <c r="G188" s="346"/>
      <c r="H188" s="346"/>
      <c r="I188" s="346"/>
      <c r="J188" s="347"/>
    </row>
    <row r="189" spans="1:10" s="61" customFormat="1" x14ac:dyDescent="0.2">
      <c r="A189" s="345"/>
      <c r="B189" s="346"/>
      <c r="C189" s="346"/>
      <c r="D189" s="346"/>
      <c r="E189" s="346"/>
      <c r="F189" s="346"/>
      <c r="G189" s="346"/>
      <c r="H189" s="346"/>
      <c r="I189" s="346"/>
      <c r="J189" s="347"/>
    </row>
    <row r="190" spans="1:10" s="61" customFormat="1" x14ac:dyDescent="0.2">
      <c r="A190" s="345"/>
      <c r="B190" s="346"/>
      <c r="C190" s="346"/>
      <c r="D190" s="346"/>
      <c r="E190" s="346"/>
      <c r="F190" s="346"/>
      <c r="G190" s="346"/>
      <c r="H190" s="346"/>
      <c r="I190" s="346"/>
      <c r="J190" s="347"/>
    </row>
    <row r="191" spans="1:10" s="61" customFormat="1" x14ac:dyDescent="0.2">
      <c r="A191" s="345"/>
      <c r="B191" s="346"/>
      <c r="C191" s="346"/>
      <c r="D191" s="346"/>
      <c r="E191" s="346"/>
      <c r="F191" s="346"/>
      <c r="G191" s="346"/>
      <c r="H191" s="346"/>
      <c r="I191" s="346"/>
      <c r="J191" s="347"/>
    </row>
    <row r="192" spans="1:10" s="61" customFormat="1" x14ac:dyDescent="0.2">
      <c r="A192" s="345"/>
      <c r="B192" s="346"/>
      <c r="C192" s="346"/>
      <c r="D192" s="346"/>
      <c r="E192" s="346"/>
      <c r="F192" s="346"/>
      <c r="G192" s="346"/>
      <c r="H192" s="346"/>
      <c r="I192" s="346"/>
      <c r="J192" s="347"/>
    </row>
    <row r="193" spans="1:10" s="61" customFormat="1" x14ac:dyDescent="0.2">
      <c r="A193" s="345"/>
      <c r="B193" s="346"/>
      <c r="C193" s="346"/>
      <c r="D193" s="346"/>
      <c r="E193" s="346"/>
      <c r="F193" s="346"/>
      <c r="G193" s="346"/>
      <c r="H193" s="346"/>
      <c r="I193" s="346"/>
      <c r="J193" s="347"/>
    </row>
    <row r="194" spans="1:10" s="61" customFormat="1" x14ac:dyDescent="0.2">
      <c r="A194" s="345"/>
      <c r="B194" s="346"/>
      <c r="C194" s="346"/>
      <c r="D194" s="346"/>
      <c r="E194" s="346"/>
      <c r="F194" s="346"/>
      <c r="G194" s="346"/>
      <c r="H194" s="346"/>
      <c r="I194" s="346"/>
      <c r="J194" s="347"/>
    </row>
    <row r="195" spans="1:10" ht="12.75" customHeight="1" x14ac:dyDescent="0.2">
      <c r="A195" s="345"/>
      <c r="B195" s="346"/>
      <c r="C195" s="346"/>
      <c r="D195" s="346"/>
      <c r="E195" s="346"/>
      <c r="F195" s="346"/>
      <c r="G195" s="346"/>
      <c r="H195" s="346"/>
      <c r="I195" s="346"/>
      <c r="J195" s="347"/>
    </row>
    <row r="196" spans="1:10" ht="12.75" customHeight="1" x14ac:dyDescent="0.2">
      <c r="A196" s="345"/>
      <c r="B196" s="346"/>
      <c r="C196" s="346"/>
      <c r="D196" s="346"/>
      <c r="E196" s="346"/>
      <c r="F196" s="346"/>
      <c r="G196" s="346"/>
      <c r="H196" s="346"/>
      <c r="I196" s="346"/>
      <c r="J196" s="347"/>
    </row>
    <row r="197" spans="1:10" ht="12.75" customHeight="1" x14ac:dyDescent="0.2">
      <c r="A197" s="345"/>
      <c r="B197" s="346"/>
      <c r="C197" s="346"/>
      <c r="D197" s="346"/>
      <c r="E197" s="346"/>
      <c r="F197" s="346"/>
      <c r="G197" s="346"/>
      <c r="H197" s="346"/>
      <c r="I197" s="346"/>
      <c r="J197" s="347"/>
    </row>
    <row r="198" spans="1:10" ht="15" customHeight="1" x14ac:dyDescent="0.2">
      <c r="A198" s="345"/>
      <c r="B198" s="346"/>
      <c r="C198" s="346"/>
      <c r="D198" s="346"/>
      <c r="E198" s="346"/>
      <c r="F198" s="346"/>
      <c r="G198" s="346"/>
      <c r="H198" s="346"/>
      <c r="I198" s="346"/>
      <c r="J198" s="347"/>
    </row>
    <row r="199" spans="1:10" s="61" customFormat="1" ht="12.75" customHeight="1" x14ac:dyDescent="0.2">
      <c r="A199" s="345"/>
      <c r="B199" s="346"/>
      <c r="C199" s="346"/>
      <c r="D199" s="346"/>
      <c r="E199" s="346"/>
      <c r="F199" s="346"/>
      <c r="G199" s="346"/>
      <c r="H199" s="346"/>
      <c r="I199" s="346"/>
      <c r="J199" s="347"/>
    </row>
    <row r="200" spans="1:10" s="61" customFormat="1" x14ac:dyDescent="0.2">
      <c r="A200" s="345"/>
      <c r="B200" s="346"/>
      <c r="C200" s="346"/>
      <c r="D200" s="346"/>
      <c r="E200" s="346"/>
      <c r="F200" s="346"/>
      <c r="G200" s="346"/>
      <c r="H200" s="346"/>
      <c r="I200" s="346"/>
      <c r="J200" s="347"/>
    </row>
    <row r="201" spans="1:10" s="61" customFormat="1" x14ac:dyDescent="0.2">
      <c r="A201" s="345"/>
      <c r="B201" s="346"/>
      <c r="C201" s="346"/>
      <c r="D201" s="346"/>
      <c r="E201" s="346"/>
      <c r="F201" s="346"/>
      <c r="G201" s="346"/>
      <c r="H201" s="346"/>
      <c r="I201" s="346"/>
      <c r="J201" s="347"/>
    </row>
    <row r="202" spans="1:10" s="61" customFormat="1" x14ac:dyDescent="0.2">
      <c r="A202" s="345"/>
      <c r="B202" s="346"/>
      <c r="C202" s="346"/>
      <c r="D202" s="346"/>
      <c r="E202" s="346"/>
      <c r="F202" s="346"/>
      <c r="G202" s="346"/>
      <c r="H202" s="346"/>
      <c r="I202" s="346"/>
      <c r="J202" s="347"/>
    </row>
    <row r="203" spans="1:10" s="61" customFormat="1" x14ac:dyDescent="0.2">
      <c r="A203" s="345"/>
      <c r="B203" s="346"/>
      <c r="C203" s="346"/>
      <c r="D203" s="346"/>
      <c r="E203" s="346"/>
      <c r="F203" s="346"/>
      <c r="G203" s="346"/>
      <c r="H203" s="346"/>
      <c r="I203" s="346"/>
      <c r="J203" s="347"/>
    </row>
    <row r="204" spans="1:10" s="61" customFormat="1" x14ac:dyDescent="0.2">
      <c r="A204" s="345"/>
      <c r="B204" s="346"/>
      <c r="C204" s="346"/>
      <c r="D204" s="346"/>
      <c r="E204" s="346"/>
      <c r="F204" s="346"/>
      <c r="G204" s="346"/>
      <c r="H204" s="346"/>
      <c r="I204" s="346"/>
      <c r="J204" s="347"/>
    </row>
    <row r="205" spans="1:10" s="61" customFormat="1" x14ac:dyDescent="0.2">
      <c r="A205" s="345"/>
      <c r="B205" s="346"/>
      <c r="C205" s="346"/>
      <c r="D205" s="346"/>
      <c r="E205" s="346"/>
      <c r="F205" s="346"/>
      <c r="G205" s="346"/>
      <c r="H205" s="346"/>
      <c r="I205" s="346"/>
      <c r="J205" s="347"/>
    </row>
    <row r="206" spans="1:10" s="61" customFormat="1" x14ac:dyDescent="0.2">
      <c r="A206" s="345"/>
      <c r="B206" s="346"/>
      <c r="C206" s="346"/>
      <c r="D206" s="346"/>
      <c r="E206" s="346"/>
      <c r="F206" s="346"/>
      <c r="G206" s="346"/>
      <c r="H206" s="346"/>
      <c r="I206" s="346"/>
      <c r="J206" s="347"/>
    </row>
    <row r="207" spans="1:10" s="61" customFormat="1" x14ac:dyDescent="0.2">
      <c r="A207" s="345"/>
      <c r="B207" s="346"/>
      <c r="C207" s="346"/>
      <c r="D207" s="346"/>
      <c r="E207" s="346"/>
      <c r="F207" s="346"/>
      <c r="G207" s="346"/>
      <c r="H207" s="346"/>
      <c r="I207" s="346"/>
      <c r="J207" s="347"/>
    </row>
    <row r="208" spans="1:10" s="61" customFormat="1" x14ac:dyDescent="0.2">
      <c r="A208" s="345"/>
      <c r="B208" s="346"/>
      <c r="C208" s="346"/>
      <c r="D208" s="346"/>
      <c r="E208" s="346"/>
      <c r="F208" s="346"/>
      <c r="G208" s="346"/>
      <c r="H208" s="346"/>
      <c r="I208" s="346"/>
      <c r="J208" s="347"/>
    </row>
    <row r="209" spans="1:10" s="61" customFormat="1" x14ac:dyDescent="0.2">
      <c r="A209" s="345"/>
      <c r="B209" s="346"/>
      <c r="C209" s="346"/>
      <c r="D209" s="346"/>
      <c r="E209" s="346"/>
      <c r="F209" s="346"/>
      <c r="G209" s="346"/>
      <c r="H209" s="346"/>
      <c r="I209" s="346"/>
      <c r="J209" s="347"/>
    </row>
    <row r="210" spans="1:10" s="61" customFormat="1" x14ac:dyDescent="0.2">
      <c r="A210" s="345"/>
      <c r="B210" s="346"/>
      <c r="C210" s="346"/>
      <c r="D210" s="346"/>
      <c r="E210" s="346"/>
      <c r="F210" s="346"/>
      <c r="G210" s="346"/>
      <c r="H210" s="346"/>
      <c r="I210" s="346"/>
      <c r="J210" s="347"/>
    </row>
    <row r="211" spans="1:10" s="61" customFormat="1" x14ac:dyDescent="0.2">
      <c r="A211" s="348"/>
      <c r="B211" s="349"/>
      <c r="C211" s="349"/>
      <c r="D211" s="349"/>
      <c r="E211" s="349"/>
      <c r="F211" s="349"/>
      <c r="G211" s="349"/>
      <c r="H211" s="349"/>
      <c r="I211" s="349"/>
      <c r="J211" s="350"/>
    </row>
    <row r="212" spans="1:10" s="61" customFormat="1" x14ac:dyDescent="0.2">
      <c r="A212" s="55"/>
      <c r="B212" s="56"/>
      <c r="C212" s="57"/>
      <c r="D212" s="58"/>
      <c r="E212" s="58"/>
      <c r="F212" s="58"/>
      <c r="G212" s="58"/>
      <c r="H212" s="59"/>
      <c r="I212" s="57"/>
      <c r="J212" s="60"/>
    </row>
    <row r="213" spans="1:10" x14ac:dyDescent="0.2">
      <c r="A213" s="330" t="s">
        <v>153</v>
      </c>
      <c r="B213" s="331"/>
      <c r="C213" s="331"/>
      <c r="D213" s="331"/>
      <c r="E213" s="331"/>
      <c r="F213" s="331"/>
      <c r="G213" s="331"/>
      <c r="H213" s="331"/>
      <c r="I213" s="331"/>
      <c r="J213" s="332"/>
    </row>
    <row r="214" spans="1:10" x14ac:dyDescent="0.2">
      <c r="A214" s="333"/>
      <c r="B214" s="334"/>
      <c r="C214" s="334"/>
      <c r="D214" s="334"/>
      <c r="E214" s="334"/>
      <c r="F214" s="334"/>
      <c r="G214" s="334"/>
      <c r="H214" s="334"/>
      <c r="I214" s="334"/>
      <c r="J214" s="335"/>
    </row>
    <row r="215" spans="1:10" ht="12.75" customHeight="1" x14ac:dyDescent="0.2">
      <c r="A215" s="321" t="s">
        <v>351</v>
      </c>
      <c r="B215" s="322"/>
      <c r="C215" s="322"/>
      <c r="D215" s="322"/>
      <c r="E215" s="322"/>
      <c r="F215" s="322"/>
      <c r="G215" s="322"/>
      <c r="H215" s="322"/>
      <c r="I215" s="322"/>
      <c r="J215" s="323"/>
    </row>
    <row r="216" spans="1:10" ht="12.75" customHeight="1" x14ac:dyDescent="0.2">
      <c r="A216" s="324"/>
      <c r="B216" s="325"/>
      <c r="C216" s="325"/>
      <c r="D216" s="325"/>
      <c r="E216" s="325"/>
      <c r="F216" s="325"/>
      <c r="G216" s="325"/>
      <c r="H216" s="325"/>
      <c r="I216" s="325"/>
      <c r="J216" s="326"/>
    </row>
    <row r="217" spans="1:10" ht="12.75" customHeight="1" x14ac:dyDescent="0.2">
      <c r="A217" s="324"/>
      <c r="B217" s="325"/>
      <c r="C217" s="325"/>
      <c r="D217" s="325"/>
      <c r="E217" s="325"/>
      <c r="F217" s="325"/>
      <c r="G217" s="325"/>
      <c r="H217" s="325"/>
      <c r="I217" s="325"/>
      <c r="J217" s="326"/>
    </row>
    <row r="218" spans="1:10" ht="15" customHeight="1" x14ac:dyDescent="0.2">
      <c r="A218" s="327"/>
      <c r="B218" s="328"/>
      <c r="C218" s="328"/>
      <c r="D218" s="328"/>
      <c r="E218" s="328"/>
      <c r="F218" s="328"/>
      <c r="G218" s="328"/>
      <c r="H218" s="328"/>
      <c r="I218" s="328"/>
      <c r="J218" s="329"/>
    </row>
    <row r="219" spans="1:10" s="61" customFormat="1" ht="12.75" customHeight="1" x14ac:dyDescent="0.2">
      <c r="A219" s="336" t="s">
        <v>154</v>
      </c>
      <c r="B219" s="337"/>
      <c r="C219" s="337"/>
      <c r="D219" s="337"/>
      <c r="E219" s="337"/>
      <c r="F219" s="338"/>
      <c r="G219" s="338"/>
      <c r="H219" s="338"/>
      <c r="I219" s="338"/>
      <c r="J219" s="339"/>
    </row>
    <row r="220" spans="1:10" ht="12.75" customHeight="1" x14ac:dyDescent="0.2">
      <c r="A220" s="321" t="s">
        <v>359</v>
      </c>
      <c r="B220" s="322"/>
      <c r="C220" s="322"/>
      <c r="D220" s="322"/>
      <c r="E220" s="322"/>
      <c r="F220" s="322"/>
      <c r="G220" s="322"/>
      <c r="H220" s="322"/>
      <c r="I220" s="322"/>
      <c r="J220" s="323"/>
    </row>
    <row r="221" spans="1:10" ht="12.75" customHeight="1" x14ac:dyDescent="0.2">
      <c r="A221" s="324"/>
      <c r="B221" s="325"/>
      <c r="C221" s="325"/>
      <c r="D221" s="325"/>
      <c r="E221" s="325"/>
      <c r="F221" s="325"/>
      <c r="G221" s="325"/>
      <c r="H221" s="325"/>
      <c r="I221" s="325"/>
      <c r="J221" s="326"/>
    </row>
    <row r="222" spans="1:10" ht="12.75" customHeight="1" x14ac:dyDescent="0.2">
      <c r="A222" s="324"/>
      <c r="B222" s="325"/>
      <c r="C222" s="325"/>
      <c r="D222" s="325"/>
      <c r="E222" s="325"/>
      <c r="F222" s="325"/>
      <c r="G222" s="325"/>
      <c r="H222" s="325"/>
      <c r="I222" s="325"/>
      <c r="J222" s="326"/>
    </row>
    <row r="223" spans="1:10" ht="15" customHeight="1" x14ac:dyDescent="0.2">
      <c r="A223" s="327"/>
      <c r="B223" s="328"/>
      <c r="C223" s="328"/>
      <c r="D223" s="328"/>
      <c r="E223" s="328"/>
      <c r="F223" s="328"/>
      <c r="G223" s="328"/>
      <c r="H223" s="328"/>
      <c r="I223" s="328"/>
      <c r="J223" s="329"/>
    </row>
    <row r="224" spans="1:10" s="61" customFormat="1" ht="12.75" customHeight="1" x14ac:dyDescent="0.2">
      <c r="A224" s="353"/>
      <c r="B224" s="354"/>
      <c r="C224" s="354"/>
      <c r="D224" s="354"/>
      <c r="E224" s="354"/>
      <c r="F224" s="354"/>
      <c r="G224" s="354"/>
      <c r="H224" s="354"/>
      <c r="I224" s="354"/>
      <c r="J224" s="355"/>
    </row>
    <row r="225" spans="1:10" s="61" customFormat="1" x14ac:dyDescent="0.2">
      <c r="A225" s="356"/>
      <c r="B225" s="357"/>
      <c r="C225" s="357"/>
      <c r="D225" s="357"/>
      <c r="E225" s="357"/>
      <c r="F225" s="357"/>
      <c r="G225" s="357"/>
      <c r="H225" s="357"/>
      <c r="I225" s="357"/>
      <c r="J225" s="358"/>
    </row>
    <row r="226" spans="1:10" s="61" customFormat="1" x14ac:dyDescent="0.2">
      <c r="A226" s="356"/>
      <c r="B226" s="357"/>
      <c r="C226" s="357"/>
      <c r="D226" s="357"/>
      <c r="E226" s="357"/>
      <c r="F226" s="357"/>
      <c r="G226" s="357"/>
      <c r="H226" s="357"/>
      <c r="I226" s="357"/>
      <c r="J226" s="358"/>
    </row>
    <row r="227" spans="1:10" s="61" customFormat="1" x14ac:dyDescent="0.2">
      <c r="A227" s="356"/>
      <c r="B227" s="357"/>
      <c r="C227" s="357"/>
      <c r="D227" s="357"/>
      <c r="E227" s="357"/>
      <c r="F227" s="357"/>
      <c r="G227" s="357"/>
      <c r="H227" s="357"/>
      <c r="I227" s="357"/>
      <c r="J227" s="358"/>
    </row>
    <row r="228" spans="1:10" s="61" customFormat="1" x14ac:dyDescent="0.2">
      <c r="A228" s="356"/>
      <c r="B228" s="357"/>
      <c r="C228" s="357"/>
      <c r="D228" s="357"/>
      <c r="E228" s="357"/>
      <c r="F228" s="357"/>
      <c r="G228" s="357"/>
      <c r="H228" s="357"/>
      <c r="I228" s="357"/>
      <c r="J228" s="358"/>
    </row>
    <row r="229" spans="1:10" s="61" customFormat="1" x14ac:dyDescent="0.2">
      <c r="A229" s="356"/>
      <c r="B229" s="357"/>
      <c r="C229" s="357"/>
      <c r="D229" s="357"/>
      <c r="E229" s="357"/>
      <c r="F229" s="357"/>
      <c r="G229" s="357"/>
      <c r="H229" s="357"/>
      <c r="I229" s="357"/>
      <c r="J229" s="358"/>
    </row>
    <row r="230" spans="1:10" s="61" customFormat="1" x14ac:dyDescent="0.2">
      <c r="A230" s="356"/>
      <c r="B230" s="357"/>
      <c r="C230" s="357"/>
      <c r="D230" s="357"/>
      <c r="E230" s="357"/>
      <c r="F230" s="357"/>
      <c r="G230" s="357"/>
      <c r="H230" s="357"/>
      <c r="I230" s="357"/>
      <c r="J230" s="358"/>
    </row>
    <row r="231" spans="1:10" s="61" customFormat="1" x14ac:dyDescent="0.2">
      <c r="A231" s="356"/>
      <c r="B231" s="357"/>
      <c r="C231" s="357"/>
      <c r="D231" s="357"/>
      <c r="E231" s="357"/>
      <c r="F231" s="357"/>
      <c r="G231" s="357"/>
      <c r="H231" s="357"/>
      <c r="I231" s="357"/>
      <c r="J231" s="358"/>
    </row>
    <row r="232" spans="1:10" s="61" customFormat="1" x14ac:dyDescent="0.2">
      <c r="A232" s="356"/>
      <c r="B232" s="357"/>
      <c r="C232" s="357"/>
      <c r="D232" s="357"/>
      <c r="E232" s="357"/>
      <c r="F232" s="357"/>
      <c r="G232" s="357"/>
      <c r="H232" s="357"/>
      <c r="I232" s="357"/>
      <c r="J232" s="358"/>
    </row>
    <row r="233" spans="1:10" s="61" customFormat="1" x14ac:dyDescent="0.2">
      <c r="A233" s="356"/>
      <c r="B233" s="357"/>
      <c r="C233" s="357"/>
      <c r="D233" s="357"/>
      <c r="E233" s="357"/>
      <c r="F233" s="357"/>
      <c r="G233" s="357"/>
      <c r="H233" s="357"/>
      <c r="I233" s="357"/>
      <c r="J233" s="358"/>
    </row>
    <row r="234" spans="1:10" s="61" customFormat="1" x14ac:dyDescent="0.2">
      <c r="A234" s="356"/>
      <c r="B234" s="357"/>
      <c r="C234" s="357"/>
      <c r="D234" s="357"/>
      <c r="E234" s="357"/>
      <c r="F234" s="357"/>
      <c r="G234" s="357"/>
      <c r="H234" s="357"/>
      <c r="I234" s="357"/>
      <c r="J234" s="358"/>
    </row>
    <row r="235" spans="1:10" s="61" customFormat="1" x14ac:dyDescent="0.2">
      <c r="A235" s="356"/>
      <c r="B235" s="357"/>
      <c r="C235" s="357"/>
      <c r="D235" s="357"/>
      <c r="E235" s="357"/>
      <c r="F235" s="357"/>
      <c r="G235" s="357"/>
      <c r="H235" s="357"/>
      <c r="I235" s="357"/>
      <c r="J235" s="358"/>
    </row>
    <row r="236" spans="1:10" s="61" customFormat="1" x14ac:dyDescent="0.2">
      <c r="A236" s="356"/>
      <c r="B236" s="357"/>
      <c r="C236" s="357"/>
      <c r="D236" s="357"/>
      <c r="E236" s="357"/>
      <c r="F236" s="357"/>
      <c r="G236" s="357"/>
      <c r="H236" s="357"/>
      <c r="I236" s="357"/>
      <c r="J236" s="358"/>
    </row>
    <row r="237" spans="1:10" ht="12.75" customHeight="1" x14ac:dyDescent="0.2">
      <c r="A237" s="356"/>
      <c r="B237" s="357"/>
      <c r="C237" s="357"/>
      <c r="D237" s="357"/>
      <c r="E237" s="357"/>
      <c r="F237" s="357"/>
      <c r="G237" s="357"/>
      <c r="H237" s="357"/>
      <c r="I237" s="357"/>
      <c r="J237" s="358"/>
    </row>
    <row r="238" spans="1:10" ht="12.75" customHeight="1" x14ac:dyDescent="0.2">
      <c r="A238" s="356"/>
      <c r="B238" s="357"/>
      <c r="C238" s="357"/>
      <c r="D238" s="357"/>
      <c r="E238" s="357"/>
      <c r="F238" s="357"/>
      <c r="G238" s="357"/>
      <c r="H238" s="357"/>
      <c r="I238" s="357"/>
      <c r="J238" s="358"/>
    </row>
    <row r="239" spans="1:10" ht="12.75" customHeight="1" x14ac:dyDescent="0.2">
      <c r="A239" s="356"/>
      <c r="B239" s="357"/>
      <c r="C239" s="357"/>
      <c r="D239" s="357"/>
      <c r="E239" s="357"/>
      <c r="F239" s="357"/>
      <c r="G239" s="357"/>
      <c r="H239" s="357"/>
      <c r="I239" s="357"/>
      <c r="J239" s="358"/>
    </row>
    <row r="240" spans="1:10" ht="15" customHeight="1" x14ac:dyDescent="0.2">
      <c r="A240" s="356"/>
      <c r="B240" s="357"/>
      <c r="C240" s="357"/>
      <c r="D240" s="357"/>
      <c r="E240" s="357"/>
      <c r="F240" s="357"/>
      <c r="G240" s="357"/>
      <c r="H240" s="357"/>
      <c r="I240" s="357"/>
      <c r="J240" s="358"/>
    </row>
    <row r="241" spans="1:10" s="61" customFormat="1" ht="12.75" customHeight="1" x14ac:dyDescent="0.2">
      <c r="A241" s="356"/>
      <c r="B241" s="357"/>
      <c r="C241" s="357"/>
      <c r="D241" s="357"/>
      <c r="E241" s="357"/>
      <c r="F241" s="357"/>
      <c r="G241" s="357"/>
      <c r="H241" s="357"/>
      <c r="I241" s="357"/>
      <c r="J241" s="358"/>
    </row>
    <row r="242" spans="1:10" s="61" customFormat="1" x14ac:dyDescent="0.2">
      <c r="A242" s="356"/>
      <c r="B242" s="357"/>
      <c r="C242" s="357"/>
      <c r="D242" s="357"/>
      <c r="E242" s="357"/>
      <c r="F242" s="357"/>
      <c r="G242" s="357"/>
      <c r="H242" s="357"/>
      <c r="I242" s="357"/>
      <c r="J242" s="358"/>
    </row>
    <row r="243" spans="1:10" s="61" customFormat="1" x14ac:dyDescent="0.2">
      <c r="A243" s="356"/>
      <c r="B243" s="357"/>
      <c r="C243" s="357"/>
      <c r="D243" s="357"/>
      <c r="E243" s="357"/>
      <c r="F243" s="357"/>
      <c r="G243" s="357"/>
      <c r="H243" s="357"/>
      <c r="I243" s="357"/>
      <c r="J243" s="358"/>
    </row>
    <row r="244" spans="1:10" s="61" customFormat="1" x14ac:dyDescent="0.2">
      <c r="A244" s="356"/>
      <c r="B244" s="357"/>
      <c r="C244" s="357"/>
      <c r="D244" s="357"/>
      <c r="E244" s="357"/>
      <c r="F244" s="357"/>
      <c r="G244" s="357"/>
      <c r="H244" s="357"/>
      <c r="I244" s="357"/>
      <c r="J244" s="358"/>
    </row>
    <row r="245" spans="1:10" s="61" customFormat="1" x14ac:dyDescent="0.2">
      <c r="A245" s="356"/>
      <c r="B245" s="357"/>
      <c r="C245" s="357"/>
      <c r="D245" s="357"/>
      <c r="E245" s="357"/>
      <c r="F245" s="357"/>
      <c r="G245" s="357"/>
      <c r="H245" s="357"/>
      <c r="I245" s="357"/>
      <c r="J245" s="358"/>
    </row>
    <row r="246" spans="1:10" s="61" customFormat="1" x14ac:dyDescent="0.2">
      <c r="A246" s="356"/>
      <c r="B246" s="357"/>
      <c r="C246" s="357"/>
      <c r="D246" s="357"/>
      <c r="E246" s="357"/>
      <c r="F246" s="357"/>
      <c r="G246" s="357"/>
      <c r="H246" s="357"/>
      <c r="I246" s="357"/>
      <c r="J246" s="358"/>
    </row>
    <row r="247" spans="1:10" s="61" customFormat="1" x14ac:dyDescent="0.2">
      <c r="A247" s="356"/>
      <c r="B247" s="357"/>
      <c r="C247" s="357"/>
      <c r="D247" s="357"/>
      <c r="E247" s="357"/>
      <c r="F247" s="357"/>
      <c r="G247" s="357"/>
      <c r="H247" s="357"/>
      <c r="I247" s="357"/>
      <c r="J247" s="358"/>
    </row>
    <row r="248" spans="1:10" s="61" customFormat="1" x14ac:dyDescent="0.2">
      <c r="A248" s="356"/>
      <c r="B248" s="357"/>
      <c r="C248" s="357"/>
      <c r="D248" s="357"/>
      <c r="E248" s="357"/>
      <c r="F248" s="357"/>
      <c r="G248" s="357"/>
      <c r="H248" s="357"/>
      <c r="I248" s="357"/>
      <c r="J248" s="358"/>
    </row>
    <row r="249" spans="1:10" s="61" customFormat="1" x14ac:dyDescent="0.2">
      <c r="A249" s="356"/>
      <c r="B249" s="357"/>
      <c r="C249" s="357"/>
      <c r="D249" s="357"/>
      <c r="E249" s="357"/>
      <c r="F249" s="357"/>
      <c r="G249" s="357"/>
      <c r="H249" s="357"/>
      <c r="I249" s="357"/>
      <c r="J249" s="358"/>
    </row>
    <row r="250" spans="1:10" s="61" customFormat="1" x14ac:dyDescent="0.2">
      <c r="A250" s="356"/>
      <c r="B250" s="357"/>
      <c r="C250" s="357"/>
      <c r="D250" s="357"/>
      <c r="E250" s="357"/>
      <c r="F250" s="357"/>
      <c r="G250" s="357"/>
      <c r="H250" s="357"/>
      <c r="I250" s="357"/>
      <c r="J250" s="358"/>
    </row>
    <row r="251" spans="1:10" s="61" customFormat="1" x14ac:dyDescent="0.2">
      <c r="A251" s="356"/>
      <c r="B251" s="357"/>
      <c r="C251" s="357"/>
      <c r="D251" s="357"/>
      <c r="E251" s="357"/>
      <c r="F251" s="357"/>
      <c r="G251" s="357"/>
      <c r="H251" s="357"/>
      <c r="I251" s="357"/>
      <c r="J251" s="358"/>
    </row>
    <row r="252" spans="1:10" s="61" customFormat="1" x14ac:dyDescent="0.2">
      <c r="A252" s="356"/>
      <c r="B252" s="357"/>
      <c r="C252" s="357"/>
      <c r="D252" s="357"/>
      <c r="E252" s="357"/>
      <c r="F252" s="357"/>
      <c r="G252" s="357"/>
      <c r="H252" s="357"/>
      <c r="I252" s="357"/>
      <c r="J252" s="358"/>
    </row>
    <row r="253" spans="1:10" s="61" customFormat="1" x14ac:dyDescent="0.2">
      <c r="A253" s="359"/>
      <c r="B253" s="360"/>
      <c r="C253" s="360"/>
      <c r="D253" s="360"/>
      <c r="E253" s="360"/>
      <c r="F253" s="360"/>
      <c r="G253" s="360"/>
      <c r="H253" s="360"/>
      <c r="I253" s="360"/>
      <c r="J253" s="361"/>
    </row>
    <row r="254" spans="1:10" s="61" customFormat="1" x14ac:dyDescent="0.2">
      <c r="A254" s="55"/>
      <c r="B254" s="56"/>
      <c r="C254" s="57"/>
      <c r="D254" s="58"/>
      <c r="E254" s="58"/>
      <c r="F254" s="58"/>
      <c r="G254" s="58"/>
      <c r="H254" s="59"/>
      <c r="I254" s="57"/>
      <c r="J254" s="60"/>
    </row>
    <row r="255" spans="1:10" ht="12.75" customHeight="1" x14ac:dyDescent="0.2">
      <c r="A255" s="330" t="s">
        <v>157</v>
      </c>
      <c r="B255" s="331"/>
      <c r="C255" s="331"/>
      <c r="D255" s="331"/>
      <c r="E255" s="331"/>
      <c r="F255" s="331"/>
      <c r="G255" s="331"/>
      <c r="H255" s="331"/>
      <c r="I255" s="331"/>
      <c r="J255" s="332"/>
    </row>
    <row r="256" spans="1:10" x14ac:dyDescent="0.2">
      <c r="A256" s="333"/>
      <c r="B256" s="334"/>
      <c r="C256" s="334"/>
      <c r="D256" s="334"/>
      <c r="E256" s="334"/>
      <c r="F256" s="334"/>
      <c r="G256" s="334"/>
      <c r="H256" s="334"/>
      <c r="I256" s="334"/>
      <c r="J256" s="335"/>
    </row>
    <row r="257" spans="1:10" ht="12.75" customHeight="1" x14ac:dyDescent="0.2">
      <c r="A257" s="321" t="s">
        <v>352</v>
      </c>
      <c r="B257" s="322"/>
      <c r="C257" s="322"/>
      <c r="D257" s="322"/>
      <c r="E257" s="322"/>
      <c r="F257" s="322"/>
      <c r="G257" s="322"/>
      <c r="H257" s="322"/>
      <c r="I257" s="322"/>
      <c r="J257" s="323"/>
    </row>
    <row r="258" spans="1:10" ht="12.75" customHeight="1" x14ac:dyDescent="0.2">
      <c r="A258" s="324"/>
      <c r="B258" s="325"/>
      <c r="C258" s="325"/>
      <c r="D258" s="325"/>
      <c r="E258" s="325"/>
      <c r="F258" s="325"/>
      <c r="G258" s="325"/>
      <c r="H258" s="325"/>
      <c r="I258" s="325"/>
      <c r="J258" s="326"/>
    </row>
    <row r="259" spans="1:10" ht="12.75" customHeight="1" x14ac:dyDescent="0.2">
      <c r="A259" s="324"/>
      <c r="B259" s="325"/>
      <c r="C259" s="325"/>
      <c r="D259" s="325"/>
      <c r="E259" s="325"/>
      <c r="F259" s="325"/>
      <c r="G259" s="325"/>
      <c r="H259" s="325"/>
      <c r="I259" s="325"/>
      <c r="J259" s="326"/>
    </row>
    <row r="260" spans="1:10" ht="15" customHeight="1" x14ac:dyDescent="0.2">
      <c r="A260" s="327"/>
      <c r="B260" s="328"/>
      <c r="C260" s="328"/>
      <c r="D260" s="328"/>
      <c r="E260" s="328"/>
      <c r="F260" s="328"/>
      <c r="G260" s="328"/>
      <c r="H260" s="328"/>
      <c r="I260" s="328"/>
      <c r="J260" s="329"/>
    </row>
    <row r="261" spans="1:10" s="61" customFormat="1" ht="12.75" customHeight="1" x14ac:dyDescent="0.2">
      <c r="A261" s="336" t="s">
        <v>155</v>
      </c>
      <c r="B261" s="337"/>
      <c r="C261" s="337"/>
      <c r="D261" s="337"/>
      <c r="E261" s="337"/>
      <c r="F261" s="338"/>
      <c r="G261" s="338"/>
      <c r="H261" s="338"/>
      <c r="I261" s="338"/>
      <c r="J261" s="339"/>
    </row>
    <row r="262" spans="1:10" ht="12.75" customHeight="1" x14ac:dyDescent="0.2">
      <c r="A262" s="321" t="s">
        <v>156</v>
      </c>
      <c r="B262" s="322"/>
      <c r="C262" s="322"/>
      <c r="D262" s="322"/>
      <c r="E262" s="322"/>
      <c r="F262" s="322"/>
      <c r="G262" s="322"/>
      <c r="H262" s="322"/>
      <c r="I262" s="322"/>
      <c r="J262" s="323"/>
    </row>
    <row r="263" spans="1:10" ht="12.75" customHeight="1" x14ac:dyDescent="0.2">
      <c r="A263" s="324"/>
      <c r="B263" s="325"/>
      <c r="C263" s="325"/>
      <c r="D263" s="325"/>
      <c r="E263" s="325"/>
      <c r="F263" s="325"/>
      <c r="G263" s="325"/>
      <c r="H263" s="325"/>
      <c r="I263" s="325"/>
      <c r="J263" s="326"/>
    </row>
    <row r="264" spans="1:10" ht="12.75" customHeight="1" x14ac:dyDescent="0.2">
      <c r="A264" s="324"/>
      <c r="B264" s="325"/>
      <c r="C264" s="325"/>
      <c r="D264" s="325"/>
      <c r="E264" s="325"/>
      <c r="F264" s="325"/>
      <c r="G264" s="325"/>
      <c r="H264" s="325"/>
      <c r="I264" s="325"/>
      <c r="J264" s="326"/>
    </row>
    <row r="265" spans="1:10" ht="15" customHeight="1" x14ac:dyDescent="0.2">
      <c r="A265" s="327"/>
      <c r="B265" s="328"/>
      <c r="C265" s="328"/>
      <c r="D265" s="328"/>
      <c r="E265" s="328"/>
      <c r="F265" s="328"/>
      <c r="G265" s="328"/>
      <c r="H265" s="328"/>
      <c r="I265" s="328"/>
      <c r="J265" s="329"/>
    </row>
    <row r="266" spans="1:10" s="61" customFormat="1" ht="12.75" customHeight="1" x14ac:dyDescent="0.2">
      <c r="A266" s="307"/>
      <c r="B266" s="308"/>
      <c r="C266" s="308"/>
      <c r="D266" s="308"/>
      <c r="E266" s="308"/>
      <c r="F266" s="308"/>
      <c r="G266" s="308"/>
      <c r="H266" s="308"/>
      <c r="I266" s="308"/>
      <c r="J266" s="309"/>
    </row>
    <row r="267" spans="1:10" s="61" customFormat="1" x14ac:dyDescent="0.2">
      <c r="A267" s="307"/>
      <c r="B267" s="308"/>
      <c r="C267" s="308"/>
      <c r="D267" s="308"/>
      <c r="E267" s="308"/>
      <c r="F267" s="308"/>
      <c r="G267" s="308"/>
      <c r="H267" s="308"/>
      <c r="I267" s="308"/>
      <c r="J267" s="309"/>
    </row>
    <row r="268" spans="1:10" s="61" customFormat="1" x14ac:dyDescent="0.2">
      <c r="A268" s="307"/>
      <c r="B268" s="308"/>
      <c r="C268" s="308"/>
      <c r="D268" s="308"/>
      <c r="E268" s="308"/>
      <c r="F268" s="308"/>
      <c r="G268" s="308"/>
      <c r="H268" s="308"/>
      <c r="I268" s="308"/>
      <c r="J268" s="309"/>
    </row>
    <row r="269" spans="1:10" s="61" customFormat="1" x14ac:dyDescent="0.2">
      <c r="A269" s="307"/>
      <c r="B269" s="308"/>
      <c r="C269" s="308"/>
      <c r="D269" s="308"/>
      <c r="E269" s="308"/>
      <c r="F269" s="308"/>
      <c r="G269" s="308"/>
      <c r="H269" s="308"/>
      <c r="I269" s="308"/>
      <c r="J269" s="309"/>
    </row>
    <row r="270" spans="1:10" s="61" customFormat="1" x14ac:dyDescent="0.2">
      <c r="A270" s="307"/>
      <c r="B270" s="308"/>
      <c r="C270" s="308"/>
      <c r="D270" s="308"/>
      <c r="E270" s="308"/>
      <c r="F270" s="308"/>
      <c r="G270" s="308"/>
      <c r="H270" s="308"/>
      <c r="I270" s="308"/>
      <c r="J270" s="309"/>
    </row>
    <row r="271" spans="1:10" s="61" customFormat="1" x14ac:dyDescent="0.2">
      <c r="A271" s="307"/>
      <c r="B271" s="308"/>
      <c r="C271" s="308"/>
      <c r="D271" s="308"/>
      <c r="E271" s="308"/>
      <c r="F271" s="308"/>
      <c r="G271" s="308"/>
      <c r="H271" s="308"/>
      <c r="I271" s="308"/>
      <c r="J271" s="309"/>
    </row>
    <row r="272" spans="1:10" s="61" customFormat="1" x14ac:dyDescent="0.2">
      <c r="A272" s="307"/>
      <c r="B272" s="308"/>
      <c r="C272" s="308"/>
      <c r="D272" s="308"/>
      <c r="E272" s="308"/>
      <c r="F272" s="308"/>
      <c r="G272" s="308"/>
      <c r="H272" s="308"/>
      <c r="I272" s="308"/>
      <c r="J272" s="309"/>
    </row>
    <row r="273" spans="1:10" s="61" customFormat="1" x14ac:dyDescent="0.2">
      <c r="A273" s="307"/>
      <c r="B273" s="308"/>
      <c r="C273" s="308"/>
      <c r="D273" s="308"/>
      <c r="E273" s="308"/>
      <c r="F273" s="308"/>
      <c r="G273" s="308"/>
      <c r="H273" s="308"/>
      <c r="I273" s="308"/>
      <c r="J273" s="309"/>
    </row>
    <row r="274" spans="1:10" s="61" customFormat="1" x14ac:dyDescent="0.2">
      <c r="A274" s="307"/>
      <c r="B274" s="308"/>
      <c r="C274" s="308"/>
      <c r="D274" s="308"/>
      <c r="E274" s="308"/>
      <c r="F274" s="308"/>
      <c r="G274" s="308"/>
      <c r="H274" s="308"/>
      <c r="I274" s="308"/>
      <c r="J274" s="309"/>
    </row>
    <row r="275" spans="1:10" s="61" customFormat="1" x14ac:dyDescent="0.2">
      <c r="A275" s="307"/>
      <c r="B275" s="308"/>
      <c r="C275" s="308"/>
      <c r="D275" s="308"/>
      <c r="E275" s="308"/>
      <c r="F275" s="308"/>
      <c r="G275" s="308"/>
      <c r="H275" s="308"/>
      <c r="I275" s="308"/>
      <c r="J275" s="309"/>
    </row>
    <row r="276" spans="1:10" s="61" customFormat="1" x14ac:dyDescent="0.2">
      <c r="A276" s="307"/>
      <c r="B276" s="308"/>
      <c r="C276" s="308"/>
      <c r="D276" s="308"/>
      <c r="E276" s="308"/>
      <c r="F276" s="308"/>
      <c r="G276" s="308"/>
      <c r="H276" s="308"/>
      <c r="I276" s="308"/>
      <c r="J276" s="309"/>
    </row>
    <row r="277" spans="1:10" s="61" customFormat="1" x14ac:dyDescent="0.2">
      <c r="A277" s="307"/>
      <c r="B277" s="308"/>
      <c r="C277" s="308"/>
      <c r="D277" s="308"/>
      <c r="E277" s="308"/>
      <c r="F277" s="308"/>
      <c r="G277" s="308"/>
      <c r="H277" s="308"/>
      <c r="I277" s="308"/>
      <c r="J277" s="309"/>
    </row>
    <row r="278" spans="1:10" s="61" customFormat="1" x14ac:dyDescent="0.2">
      <c r="A278" s="307"/>
      <c r="B278" s="308"/>
      <c r="C278" s="308"/>
      <c r="D278" s="308"/>
      <c r="E278" s="308"/>
      <c r="F278" s="308"/>
      <c r="G278" s="308"/>
      <c r="H278" s="308"/>
      <c r="I278" s="308"/>
      <c r="J278" s="309"/>
    </row>
    <row r="279" spans="1:10" ht="12.75" customHeight="1" x14ac:dyDescent="0.2">
      <c r="A279" s="321" t="s">
        <v>359</v>
      </c>
      <c r="B279" s="322"/>
      <c r="C279" s="322"/>
      <c r="D279" s="322"/>
      <c r="E279" s="322"/>
      <c r="F279" s="322"/>
      <c r="G279" s="322"/>
      <c r="H279" s="322"/>
      <c r="I279" s="322"/>
      <c r="J279" s="323"/>
    </row>
    <row r="280" spans="1:10" ht="12.75" customHeight="1" x14ac:dyDescent="0.2">
      <c r="A280" s="324"/>
      <c r="B280" s="325"/>
      <c r="C280" s="325"/>
      <c r="D280" s="325"/>
      <c r="E280" s="325"/>
      <c r="F280" s="325"/>
      <c r="G280" s="325"/>
      <c r="H280" s="325"/>
      <c r="I280" s="325"/>
      <c r="J280" s="326"/>
    </row>
    <row r="281" spans="1:10" ht="12.75" customHeight="1" x14ac:dyDescent="0.2">
      <c r="A281" s="324"/>
      <c r="B281" s="325"/>
      <c r="C281" s="325"/>
      <c r="D281" s="325"/>
      <c r="E281" s="325"/>
      <c r="F281" s="325"/>
      <c r="G281" s="325"/>
      <c r="H281" s="325"/>
      <c r="I281" s="325"/>
      <c r="J281" s="326"/>
    </row>
    <row r="282" spans="1:10" ht="15" customHeight="1" x14ac:dyDescent="0.2">
      <c r="A282" s="327"/>
      <c r="B282" s="328"/>
      <c r="C282" s="328"/>
      <c r="D282" s="328"/>
      <c r="E282" s="328"/>
      <c r="F282" s="328"/>
      <c r="G282" s="328"/>
      <c r="H282" s="328"/>
      <c r="I282" s="328"/>
      <c r="J282" s="329"/>
    </row>
    <row r="283" spans="1:10" s="61" customFormat="1" ht="12.75" customHeight="1" x14ac:dyDescent="0.2">
      <c r="A283" s="307"/>
      <c r="B283" s="308"/>
      <c r="C283" s="308"/>
      <c r="D283" s="308"/>
      <c r="E283" s="308"/>
      <c r="F283" s="308"/>
      <c r="G283" s="308"/>
      <c r="H283" s="308"/>
      <c r="I283" s="308"/>
      <c r="J283" s="309"/>
    </row>
    <row r="284" spans="1:10" s="61" customFormat="1" x14ac:dyDescent="0.2">
      <c r="A284" s="307"/>
      <c r="B284" s="308"/>
      <c r="C284" s="308"/>
      <c r="D284" s="308"/>
      <c r="E284" s="308"/>
      <c r="F284" s="308"/>
      <c r="G284" s="308"/>
      <c r="H284" s="308"/>
      <c r="I284" s="308"/>
      <c r="J284" s="309"/>
    </row>
    <row r="285" spans="1:10" s="61" customFormat="1" x14ac:dyDescent="0.2">
      <c r="A285" s="307"/>
      <c r="B285" s="308"/>
      <c r="C285" s="308"/>
      <c r="D285" s="308"/>
      <c r="E285" s="308"/>
      <c r="F285" s="308"/>
      <c r="G285" s="308"/>
      <c r="H285" s="308"/>
      <c r="I285" s="308"/>
      <c r="J285" s="309"/>
    </row>
    <row r="286" spans="1:10" s="61" customFormat="1" x14ac:dyDescent="0.2">
      <c r="A286" s="307"/>
      <c r="B286" s="308"/>
      <c r="C286" s="308"/>
      <c r="D286" s="308"/>
      <c r="E286" s="308"/>
      <c r="F286" s="308"/>
      <c r="G286" s="308"/>
      <c r="H286" s="308"/>
      <c r="I286" s="308"/>
      <c r="J286" s="309"/>
    </row>
    <row r="287" spans="1:10" s="61" customFormat="1" x14ac:dyDescent="0.2">
      <c r="A287" s="307"/>
      <c r="B287" s="308"/>
      <c r="C287" s="308"/>
      <c r="D287" s="308"/>
      <c r="E287" s="308"/>
      <c r="F287" s="308"/>
      <c r="G287" s="308"/>
      <c r="H287" s="308"/>
      <c r="I287" s="308"/>
      <c r="J287" s="309"/>
    </row>
    <row r="288" spans="1:10" s="61" customFormat="1" x14ac:dyDescent="0.2">
      <c r="A288" s="307"/>
      <c r="B288" s="308"/>
      <c r="C288" s="308"/>
      <c r="D288" s="308"/>
      <c r="E288" s="308"/>
      <c r="F288" s="308"/>
      <c r="G288" s="308"/>
      <c r="H288" s="308"/>
      <c r="I288" s="308"/>
      <c r="J288" s="309"/>
    </row>
    <row r="289" spans="1:10" s="61" customFormat="1" x14ac:dyDescent="0.2">
      <c r="A289" s="307"/>
      <c r="B289" s="308"/>
      <c r="C289" s="308"/>
      <c r="D289" s="308"/>
      <c r="E289" s="308"/>
      <c r="F289" s="308"/>
      <c r="G289" s="308"/>
      <c r="H289" s="308"/>
      <c r="I289" s="308"/>
      <c r="J289" s="309"/>
    </row>
    <row r="290" spans="1:10" s="61" customFormat="1" x14ac:dyDescent="0.2">
      <c r="A290" s="307"/>
      <c r="B290" s="308"/>
      <c r="C290" s="308"/>
      <c r="D290" s="308"/>
      <c r="E290" s="308"/>
      <c r="F290" s="308"/>
      <c r="G290" s="308"/>
      <c r="H290" s="308"/>
      <c r="I290" s="308"/>
      <c r="J290" s="309"/>
    </row>
    <row r="291" spans="1:10" s="61" customFormat="1" x14ac:dyDescent="0.2">
      <c r="A291" s="307"/>
      <c r="B291" s="308"/>
      <c r="C291" s="308"/>
      <c r="D291" s="308"/>
      <c r="E291" s="308"/>
      <c r="F291" s="308"/>
      <c r="G291" s="308"/>
      <c r="H291" s="308"/>
      <c r="I291" s="308"/>
      <c r="J291" s="309"/>
    </row>
    <row r="292" spans="1:10" s="61" customFormat="1" x14ac:dyDescent="0.2">
      <c r="A292" s="307"/>
      <c r="B292" s="308"/>
      <c r="C292" s="308"/>
      <c r="D292" s="308"/>
      <c r="E292" s="308"/>
      <c r="F292" s="308"/>
      <c r="G292" s="308"/>
      <c r="H292" s="308"/>
      <c r="I292" s="308"/>
      <c r="J292" s="309"/>
    </row>
    <row r="293" spans="1:10" s="61" customFormat="1" x14ac:dyDescent="0.2">
      <c r="A293" s="307"/>
      <c r="B293" s="308"/>
      <c r="C293" s="308"/>
      <c r="D293" s="308"/>
      <c r="E293" s="308"/>
      <c r="F293" s="308"/>
      <c r="G293" s="308"/>
      <c r="H293" s="308"/>
      <c r="I293" s="308"/>
      <c r="J293" s="309"/>
    </row>
    <row r="294" spans="1:10" s="61" customFormat="1" x14ac:dyDescent="0.2">
      <c r="A294" s="307"/>
      <c r="B294" s="308"/>
      <c r="C294" s="308"/>
      <c r="D294" s="308"/>
      <c r="E294" s="308"/>
      <c r="F294" s="308"/>
      <c r="G294" s="308"/>
      <c r="H294" s="308"/>
      <c r="I294" s="308"/>
      <c r="J294" s="309"/>
    </row>
    <row r="295" spans="1:10" s="61" customFormat="1" x14ac:dyDescent="0.2">
      <c r="A295" s="307"/>
      <c r="B295" s="308"/>
      <c r="C295" s="308"/>
      <c r="D295" s="308"/>
      <c r="E295" s="308"/>
      <c r="F295" s="308"/>
      <c r="G295" s="308"/>
      <c r="H295" s="308"/>
      <c r="I295" s="308"/>
      <c r="J295" s="309"/>
    </row>
    <row r="296" spans="1:10" s="61" customFormat="1" x14ac:dyDescent="0.2">
      <c r="A296" s="55"/>
      <c r="B296" s="56"/>
      <c r="C296" s="57"/>
      <c r="D296" s="58"/>
      <c r="E296" s="58"/>
      <c r="F296" s="58"/>
      <c r="G296" s="58"/>
      <c r="H296" s="59"/>
      <c r="I296" s="57"/>
      <c r="J296" s="60"/>
    </row>
    <row r="297" spans="1:10" x14ac:dyDescent="0.2">
      <c r="A297" s="330" t="s">
        <v>159</v>
      </c>
      <c r="B297" s="331"/>
      <c r="C297" s="331"/>
      <c r="D297" s="331"/>
      <c r="E297" s="331"/>
      <c r="F297" s="331"/>
      <c r="G297" s="331"/>
      <c r="H297" s="331"/>
      <c r="I297" s="331"/>
      <c r="J297" s="332"/>
    </row>
    <row r="298" spans="1:10" x14ac:dyDescent="0.2">
      <c r="A298" s="333"/>
      <c r="B298" s="334"/>
      <c r="C298" s="334"/>
      <c r="D298" s="334"/>
      <c r="E298" s="334"/>
      <c r="F298" s="334"/>
      <c r="G298" s="334"/>
      <c r="H298" s="334"/>
      <c r="I298" s="334"/>
      <c r="J298" s="335"/>
    </row>
    <row r="299" spans="1:10" ht="12.75" customHeight="1" x14ac:dyDescent="0.2">
      <c r="A299" s="321" t="s">
        <v>368</v>
      </c>
      <c r="B299" s="322"/>
      <c r="C299" s="322"/>
      <c r="D299" s="322"/>
      <c r="E299" s="322"/>
      <c r="F299" s="322"/>
      <c r="G299" s="322"/>
      <c r="H299" s="322"/>
      <c r="I299" s="322"/>
      <c r="J299" s="323"/>
    </row>
    <row r="300" spans="1:10" ht="12.75" customHeight="1" x14ac:dyDescent="0.2">
      <c r="A300" s="324"/>
      <c r="B300" s="325"/>
      <c r="C300" s="325"/>
      <c r="D300" s="325"/>
      <c r="E300" s="325"/>
      <c r="F300" s="325"/>
      <c r="G300" s="325"/>
      <c r="H300" s="325"/>
      <c r="I300" s="325"/>
      <c r="J300" s="326"/>
    </row>
    <row r="301" spans="1:10" ht="12.75" customHeight="1" x14ac:dyDescent="0.2">
      <c r="A301" s="324"/>
      <c r="B301" s="325"/>
      <c r="C301" s="325"/>
      <c r="D301" s="325"/>
      <c r="E301" s="325"/>
      <c r="F301" s="325"/>
      <c r="G301" s="325"/>
      <c r="H301" s="325"/>
      <c r="I301" s="325"/>
      <c r="J301" s="326"/>
    </row>
    <row r="302" spans="1:10" ht="15" customHeight="1" x14ac:dyDescent="0.2">
      <c r="A302" s="327"/>
      <c r="B302" s="328"/>
      <c r="C302" s="328"/>
      <c r="D302" s="328"/>
      <c r="E302" s="328"/>
      <c r="F302" s="328"/>
      <c r="G302" s="328"/>
      <c r="H302" s="328"/>
      <c r="I302" s="328"/>
      <c r="J302" s="329"/>
    </row>
    <row r="303" spans="1:10" s="61" customFormat="1" ht="12.75" customHeight="1" x14ac:dyDescent="0.2">
      <c r="A303" s="336" t="s">
        <v>158</v>
      </c>
      <c r="B303" s="337"/>
      <c r="C303" s="337"/>
      <c r="D303" s="337"/>
      <c r="E303" s="337"/>
      <c r="F303" s="338"/>
      <c r="G303" s="338"/>
      <c r="H303" s="338"/>
      <c r="I303" s="338"/>
      <c r="J303" s="339"/>
    </row>
    <row r="304" spans="1:10" ht="12.75" customHeight="1" x14ac:dyDescent="0.2">
      <c r="A304" s="321" t="s">
        <v>360</v>
      </c>
      <c r="B304" s="322"/>
      <c r="C304" s="322"/>
      <c r="D304" s="322"/>
      <c r="E304" s="322"/>
      <c r="F304" s="322"/>
      <c r="G304" s="322"/>
      <c r="H304" s="322"/>
      <c r="I304" s="322"/>
      <c r="J304" s="323"/>
    </row>
    <row r="305" spans="1:10" ht="12.75" customHeight="1" x14ac:dyDescent="0.2">
      <c r="A305" s="324"/>
      <c r="B305" s="325"/>
      <c r="C305" s="325"/>
      <c r="D305" s="325"/>
      <c r="E305" s="325"/>
      <c r="F305" s="325"/>
      <c r="G305" s="325"/>
      <c r="H305" s="325"/>
      <c r="I305" s="325"/>
      <c r="J305" s="326"/>
    </row>
    <row r="306" spans="1:10" ht="12.75" customHeight="1" x14ac:dyDescent="0.2">
      <c r="A306" s="324"/>
      <c r="B306" s="325"/>
      <c r="C306" s="325"/>
      <c r="D306" s="325"/>
      <c r="E306" s="325"/>
      <c r="F306" s="325"/>
      <c r="G306" s="325"/>
      <c r="H306" s="325"/>
      <c r="I306" s="325"/>
      <c r="J306" s="326"/>
    </row>
    <row r="307" spans="1:10" ht="15" customHeight="1" x14ac:dyDescent="0.2">
      <c r="A307" s="327"/>
      <c r="B307" s="328"/>
      <c r="C307" s="328"/>
      <c r="D307" s="328"/>
      <c r="E307" s="328"/>
      <c r="F307" s="328"/>
      <c r="G307" s="328"/>
      <c r="H307" s="328"/>
      <c r="I307" s="328"/>
      <c r="J307" s="329"/>
    </row>
    <row r="308" spans="1:10" s="61" customFormat="1" ht="12.75" customHeight="1" x14ac:dyDescent="0.2">
      <c r="A308" s="307"/>
      <c r="B308" s="308"/>
      <c r="C308" s="308"/>
      <c r="D308" s="308"/>
      <c r="E308" s="308"/>
      <c r="F308" s="308"/>
      <c r="G308" s="308"/>
      <c r="H308" s="308"/>
      <c r="I308" s="308"/>
      <c r="J308" s="309"/>
    </row>
    <row r="309" spans="1:10" s="61" customFormat="1" x14ac:dyDescent="0.2">
      <c r="A309" s="307"/>
      <c r="B309" s="308"/>
      <c r="C309" s="308"/>
      <c r="D309" s="308"/>
      <c r="E309" s="308"/>
      <c r="F309" s="308"/>
      <c r="G309" s="308"/>
      <c r="H309" s="308"/>
      <c r="I309" s="308"/>
      <c r="J309" s="309"/>
    </row>
    <row r="310" spans="1:10" s="61" customFormat="1" x14ac:dyDescent="0.2">
      <c r="A310" s="307"/>
      <c r="B310" s="308"/>
      <c r="C310" s="308"/>
      <c r="D310" s="308"/>
      <c r="E310" s="308"/>
      <c r="F310" s="308"/>
      <c r="G310" s="308"/>
      <c r="H310" s="308"/>
      <c r="I310" s="308"/>
      <c r="J310" s="309"/>
    </row>
    <row r="311" spans="1:10" s="61" customFormat="1" x14ac:dyDescent="0.2">
      <c r="A311" s="307"/>
      <c r="B311" s="308"/>
      <c r="C311" s="308"/>
      <c r="D311" s="308"/>
      <c r="E311" s="308"/>
      <c r="F311" s="308"/>
      <c r="G311" s="308"/>
      <c r="H311" s="308"/>
      <c r="I311" s="308"/>
      <c r="J311" s="309"/>
    </row>
    <row r="312" spans="1:10" s="61" customFormat="1" x14ac:dyDescent="0.2">
      <c r="A312" s="307"/>
      <c r="B312" s="308"/>
      <c r="C312" s="308"/>
      <c r="D312" s="308"/>
      <c r="E312" s="308"/>
      <c r="F312" s="308"/>
      <c r="G312" s="308"/>
      <c r="H312" s="308"/>
      <c r="I312" s="308"/>
      <c r="J312" s="309"/>
    </row>
    <row r="313" spans="1:10" s="61" customFormat="1" x14ac:dyDescent="0.2">
      <c r="A313" s="307"/>
      <c r="B313" s="308"/>
      <c r="C313" s="308"/>
      <c r="D313" s="308"/>
      <c r="E313" s="308"/>
      <c r="F313" s="308"/>
      <c r="G313" s="308"/>
      <c r="H313" s="308"/>
      <c r="I313" s="308"/>
      <c r="J313" s="309"/>
    </row>
    <row r="314" spans="1:10" s="61" customFormat="1" x14ac:dyDescent="0.2">
      <c r="A314" s="307"/>
      <c r="B314" s="308"/>
      <c r="C314" s="308"/>
      <c r="D314" s="308"/>
      <c r="E314" s="308"/>
      <c r="F314" s="308"/>
      <c r="G314" s="308"/>
      <c r="H314" s="308"/>
      <c r="I314" s="308"/>
      <c r="J314" s="309"/>
    </row>
    <row r="315" spans="1:10" s="61" customFormat="1" x14ac:dyDescent="0.2">
      <c r="A315" s="307"/>
      <c r="B315" s="308"/>
      <c r="C315" s="308"/>
      <c r="D315" s="308"/>
      <c r="E315" s="308"/>
      <c r="F315" s="308"/>
      <c r="G315" s="308"/>
      <c r="H315" s="308"/>
      <c r="I315" s="308"/>
      <c r="J315" s="309"/>
    </row>
    <row r="316" spans="1:10" s="61" customFormat="1" x14ac:dyDescent="0.2">
      <c r="A316" s="307"/>
      <c r="B316" s="308"/>
      <c r="C316" s="308"/>
      <c r="D316" s="308"/>
      <c r="E316" s="308"/>
      <c r="F316" s="308"/>
      <c r="G316" s="308"/>
      <c r="H316" s="308"/>
      <c r="I316" s="308"/>
      <c r="J316" s="309"/>
    </row>
    <row r="317" spans="1:10" s="61" customFormat="1" x14ac:dyDescent="0.2">
      <c r="A317" s="307"/>
      <c r="B317" s="308"/>
      <c r="C317" s="308"/>
      <c r="D317" s="308"/>
      <c r="E317" s="308"/>
      <c r="F317" s="308"/>
      <c r="G317" s="308"/>
      <c r="H317" s="308"/>
      <c r="I317" s="308"/>
      <c r="J317" s="309"/>
    </row>
    <row r="318" spans="1:10" s="61" customFormat="1" x14ac:dyDescent="0.2">
      <c r="A318" s="307"/>
      <c r="B318" s="308"/>
      <c r="C318" s="308"/>
      <c r="D318" s="308"/>
      <c r="E318" s="308"/>
      <c r="F318" s="308"/>
      <c r="G318" s="308"/>
      <c r="H318" s="308"/>
      <c r="I318" s="308"/>
      <c r="J318" s="309"/>
    </row>
    <row r="319" spans="1:10" s="61" customFormat="1" x14ac:dyDescent="0.2">
      <c r="A319" s="307"/>
      <c r="B319" s="308"/>
      <c r="C319" s="308"/>
      <c r="D319" s="308"/>
      <c r="E319" s="308"/>
      <c r="F319" s="308"/>
      <c r="G319" s="308"/>
      <c r="H319" s="308"/>
      <c r="I319" s="308"/>
      <c r="J319" s="309"/>
    </row>
    <row r="320" spans="1:10" s="61" customFormat="1" x14ac:dyDescent="0.2">
      <c r="A320" s="307"/>
      <c r="B320" s="308"/>
      <c r="C320" s="308"/>
      <c r="D320" s="308"/>
      <c r="E320" s="308"/>
      <c r="F320" s="308"/>
      <c r="G320" s="308"/>
      <c r="H320" s="308"/>
      <c r="I320" s="308"/>
      <c r="J320" s="309"/>
    </row>
    <row r="321" spans="1:10" s="61" customFormat="1" x14ac:dyDescent="0.2">
      <c r="A321" s="307"/>
      <c r="B321" s="308"/>
      <c r="C321" s="308"/>
      <c r="D321" s="308"/>
      <c r="E321" s="308"/>
      <c r="F321" s="308"/>
      <c r="G321" s="308"/>
      <c r="H321" s="308"/>
      <c r="I321" s="308"/>
      <c r="J321" s="309"/>
    </row>
    <row r="322" spans="1:10" s="61" customFormat="1" x14ac:dyDescent="0.2">
      <c r="A322" s="307"/>
      <c r="B322" s="308"/>
      <c r="C322" s="308"/>
      <c r="D322" s="308"/>
      <c r="E322" s="308"/>
      <c r="F322" s="308"/>
      <c r="G322" s="308"/>
      <c r="H322" s="308"/>
      <c r="I322" s="308"/>
      <c r="J322" s="309"/>
    </row>
    <row r="323" spans="1:10" s="61" customFormat="1" x14ac:dyDescent="0.2">
      <c r="A323" s="307"/>
      <c r="B323" s="308"/>
      <c r="C323" s="308"/>
      <c r="D323" s="308"/>
      <c r="E323" s="308"/>
      <c r="F323" s="308"/>
      <c r="G323" s="308"/>
      <c r="H323" s="308"/>
      <c r="I323" s="308"/>
      <c r="J323" s="309"/>
    </row>
    <row r="324" spans="1:10" s="61" customFormat="1" x14ac:dyDescent="0.2">
      <c r="A324" s="307"/>
      <c r="B324" s="308"/>
      <c r="C324" s="308"/>
      <c r="D324" s="308"/>
      <c r="E324" s="308"/>
      <c r="F324" s="308"/>
      <c r="G324" s="308"/>
      <c r="H324" s="308"/>
      <c r="I324" s="308"/>
      <c r="J324" s="309"/>
    </row>
    <row r="325" spans="1:10" s="61" customFormat="1" x14ac:dyDescent="0.2">
      <c r="A325" s="307"/>
      <c r="B325" s="308"/>
      <c r="C325" s="308"/>
      <c r="D325" s="308"/>
      <c r="E325" s="308"/>
      <c r="F325" s="308"/>
      <c r="G325" s="308"/>
      <c r="H325" s="308"/>
      <c r="I325" s="308"/>
      <c r="J325" s="309"/>
    </row>
    <row r="326" spans="1:10" s="61" customFormat="1" x14ac:dyDescent="0.2">
      <c r="A326" s="307"/>
      <c r="B326" s="308"/>
      <c r="C326" s="308"/>
      <c r="D326" s="308"/>
      <c r="E326" s="308"/>
      <c r="F326" s="308"/>
      <c r="G326" s="308"/>
      <c r="H326" s="308"/>
      <c r="I326" s="308"/>
      <c r="J326" s="309"/>
    </row>
    <row r="327" spans="1:10" s="61" customFormat="1" x14ac:dyDescent="0.2">
      <c r="A327" s="307"/>
      <c r="B327" s="308"/>
      <c r="C327" s="308"/>
      <c r="D327" s="308"/>
      <c r="E327" s="308"/>
      <c r="F327" s="308"/>
      <c r="G327" s="308"/>
      <c r="H327" s="308"/>
      <c r="I327" s="308"/>
      <c r="J327" s="309"/>
    </row>
    <row r="328" spans="1:10" s="61" customFormat="1" x14ac:dyDescent="0.2">
      <c r="A328" s="307"/>
      <c r="B328" s="308"/>
      <c r="C328" s="308"/>
      <c r="D328" s="308"/>
      <c r="E328" s="308"/>
      <c r="F328" s="308"/>
      <c r="G328" s="308"/>
      <c r="H328" s="308"/>
      <c r="I328" s="308"/>
      <c r="J328" s="309"/>
    </row>
    <row r="329" spans="1:10" s="61" customFormat="1" x14ac:dyDescent="0.2">
      <c r="A329" s="307"/>
      <c r="B329" s="308"/>
      <c r="C329" s="308"/>
      <c r="D329" s="308"/>
      <c r="E329" s="308"/>
      <c r="F329" s="308"/>
      <c r="G329" s="308"/>
      <c r="H329" s="308"/>
      <c r="I329" s="308"/>
      <c r="J329" s="309"/>
    </row>
    <row r="330" spans="1:10" s="61" customFormat="1" x14ac:dyDescent="0.2">
      <c r="A330" s="307"/>
      <c r="B330" s="308"/>
      <c r="C330" s="308"/>
      <c r="D330" s="308"/>
      <c r="E330" s="308"/>
      <c r="F330" s="308"/>
      <c r="G330" s="308"/>
      <c r="H330" s="308"/>
      <c r="I330" s="308"/>
      <c r="J330" s="309"/>
    </row>
    <row r="331" spans="1:10" s="61" customFormat="1" x14ac:dyDescent="0.2">
      <c r="A331" s="307"/>
      <c r="B331" s="308"/>
      <c r="C331" s="308"/>
      <c r="D331" s="308"/>
      <c r="E331" s="308"/>
      <c r="F331" s="308"/>
      <c r="G331" s="308"/>
      <c r="H331" s="308"/>
      <c r="I331" s="308"/>
      <c r="J331" s="309"/>
    </row>
    <row r="332" spans="1:10" s="61" customFormat="1" x14ac:dyDescent="0.2">
      <c r="A332" s="307"/>
      <c r="B332" s="308"/>
      <c r="C332" s="308"/>
      <c r="D332" s="308"/>
      <c r="E332" s="308"/>
      <c r="F332" s="308"/>
      <c r="G332" s="308"/>
      <c r="H332" s="308"/>
      <c r="I332" s="308"/>
      <c r="J332" s="309"/>
    </row>
    <row r="333" spans="1:10" s="61" customFormat="1" x14ac:dyDescent="0.2">
      <c r="A333" s="307"/>
      <c r="B333" s="308"/>
      <c r="C333" s="308"/>
      <c r="D333" s="308"/>
      <c r="E333" s="308"/>
      <c r="F333" s="308"/>
      <c r="G333" s="308"/>
      <c r="H333" s="308"/>
      <c r="I333" s="308"/>
      <c r="J333" s="309"/>
    </row>
    <row r="334" spans="1:10" s="61" customFormat="1" x14ac:dyDescent="0.2">
      <c r="A334" s="307"/>
      <c r="B334" s="308"/>
      <c r="C334" s="308"/>
      <c r="D334" s="308"/>
      <c r="E334" s="308"/>
      <c r="F334" s="308"/>
      <c r="G334" s="308"/>
      <c r="H334" s="308"/>
      <c r="I334" s="308"/>
      <c r="J334" s="309"/>
    </row>
    <row r="335" spans="1:10" s="61" customFormat="1" x14ac:dyDescent="0.2">
      <c r="A335" s="307"/>
      <c r="B335" s="308"/>
      <c r="C335" s="308"/>
      <c r="D335" s="308"/>
      <c r="E335" s="308"/>
      <c r="F335" s="308"/>
      <c r="G335" s="308"/>
      <c r="H335" s="308"/>
      <c r="I335" s="308"/>
      <c r="J335" s="309"/>
    </row>
    <row r="336" spans="1:10" s="61" customFormat="1" x14ac:dyDescent="0.2">
      <c r="A336" s="307"/>
      <c r="B336" s="308"/>
      <c r="C336" s="308"/>
      <c r="D336" s="308"/>
      <c r="E336" s="308"/>
      <c r="F336" s="308"/>
      <c r="G336" s="308"/>
      <c r="H336" s="308"/>
      <c r="I336" s="308"/>
      <c r="J336" s="309"/>
    </row>
    <row r="337" spans="1:10" s="61" customFormat="1" x14ac:dyDescent="0.2">
      <c r="A337" s="55"/>
      <c r="B337" s="56"/>
      <c r="C337" s="57"/>
      <c r="D337" s="58"/>
      <c r="E337" s="58"/>
      <c r="F337" s="58"/>
      <c r="G337" s="58"/>
      <c r="H337" s="59"/>
      <c r="I337" s="57"/>
      <c r="J337" s="60"/>
    </row>
    <row r="338" spans="1:10" ht="12.75" customHeight="1" x14ac:dyDescent="0.2">
      <c r="A338" s="330" t="s">
        <v>160</v>
      </c>
      <c r="B338" s="331"/>
      <c r="C338" s="331"/>
      <c r="D338" s="331"/>
      <c r="E338" s="331"/>
      <c r="F338" s="331"/>
      <c r="G338" s="331"/>
      <c r="H338" s="331"/>
      <c r="I338" s="331"/>
      <c r="J338" s="332"/>
    </row>
    <row r="339" spans="1:10" x14ac:dyDescent="0.2">
      <c r="A339" s="333"/>
      <c r="B339" s="334"/>
      <c r="C339" s="334"/>
      <c r="D339" s="334"/>
      <c r="E339" s="334"/>
      <c r="F339" s="334"/>
      <c r="G339" s="334"/>
      <c r="H339" s="334"/>
      <c r="I339" s="334"/>
      <c r="J339" s="335"/>
    </row>
    <row r="340" spans="1:10" ht="12.75" customHeight="1" x14ac:dyDescent="0.2">
      <c r="A340" s="321" t="s">
        <v>353</v>
      </c>
      <c r="B340" s="322"/>
      <c r="C340" s="322"/>
      <c r="D340" s="322"/>
      <c r="E340" s="322"/>
      <c r="F340" s="322"/>
      <c r="G340" s="322"/>
      <c r="H340" s="322"/>
      <c r="I340" s="322"/>
      <c r="J340" s="323"/>
    </row>
    <row r="341" spans="1:10" ht="12.75" customHeight="1" x14ac:dyDescent="0.2">
      <c r="A341" s="324"/>
      <c r="B341" s="325"/>
      <c r="C341" s="325"/>
      <c r="D341" s="325"/>
      <c r="E341" s="325"/>
      <c r="F341" s="325"/>
      <c r="G341" s="325"/>
      <c r="H341" s="325"/>
      <c r="I341" s="325"/>
      <c r="J341" s="326"/>
    </row>
    <row r="342" spans="1:10" ht="12.75" customHeight="1" x14ac:dyDescent="0.2">
      <c r="A342" s="324"/>
      <c r="B342" s="325"/>
      <c r="C342" s="325"/>
      <c r="D342" s="325"/>
      <c r="E342" s="325"/>
      <c r="F342" s="325"/>
      <c r="G342" s="325"/>
      <c r="H342" s="325"/>
      <c r="I342" s="325"/>
      <c r="J342" s="326"/>
    </row>
    <row r="343" spans="1:10" ht="15" customHeight="1" x14ac:dyDescent="0.2">
      <c r="A343" s="327"/>
      <c r="B343" s="328"/>
      <c r="C343" s="328"/>
      <c r="D343" s="328"/>
      <c r="E343" s="328"/>
      <c r="F343" s="328"/>
      <c r="G343" s="328"/>
      <c r="H343" s="328"/>
      <c r="I343" s="328"/>
      <c r="J343" s="329"/>
    </row>
    <row r="344" spans="1:10" s="61" customFormat="1" ht="12.75" customHeight="1" x14ac:dyDescent="0.2">
      <c r="A344" s="336" t="s">
        <v>161</v>
      </c>
      <c r="B344" s="337"/>
      <c r="C344" s="337"/>
      <c r="D344" s="337"/>
      <c r="E344" s="337"/>
      <c r="F344" s="338"/>
      <c r="G344" s="338"/>
      <c r="H344" s="338"/>
      <c r="I344" s="338"/>
      <c r="J344" s="339"/>
    </row>
    <row r="345" spans="1:10" ht="12.75" customHeight="1" x14ac:dyDescent="0.2">
      <c r="A345" s="321" t="s">
        <v>360</v>
      </c>
      <c r="B345" s="322"/>
      <c r="C345" s="322"/>
      <c r="D345" s="322"/>
      <c r="E345" s="322"/>
      <c r="F345" s="322"/>
      <c r="G345" s="322"/>
      <c r="H345" s="322"/>
      <c r="I345" s="322"/>
      <c r="J345" s="323"/>
    </row>
    <row r="346" spans="1:10" ht="12.75" customHeight="1" x14ac:dyDescent="0.2">
      <c r="A346" s="324"/>
      <c r="B346" s="325"/>
      <c r="C346" s="325"/>
      <c r="D346" s="325"/>
      <c r="E346" s="325"/>
      <c r="F346" s="325"/>
      <c r="G346" s="325"/>
      <c r="H346" s="325"/>
      <c r="I346" s="325"/>
      <c r="J346" s="326"/>
    </row>
    <row r="347" spans="1:10" ht="12.75" customHeight="1" x14ac:dyDescent="0.2">
      <c r="A347" s="324"/>
      <c r="B347" s="325"/>
      <c r="C347" s="325"/>
      <c r="D347" s="325"/>
      <c r="E347" s="325"/>
      <c r="F347" s="325"/>
      <c r="G347" s="325"/>
      <c r="H347" s="325"/>
      <c r="I347" s="325"/>
      <c r="J347" s="326"/>
    </row>
    <row r="348" spans="1:10" ht="15" customHeight="1" x14ac:dyDescent="0.2">
      <c r="A348" s="327"/>
      <c r="B348" s="328"/>
      <c r="C348" s="328"/>
      <c r="D348" s="328"/>
      <c r="E348" s="328"/>
      <c r="F348" s="328"/>
      <c r="G348" s="328"/>
      <c r="H348" s="328"/>
      <c r="I348" s="328"/>
      <c r="J348" s="329"/>
    </row>
    <row r="349" spans="1:10" s="61" customFormat="1" ht="12.75" customHeight="1" x14ac:dyDescent="0.2">
      <c r="A349" s="307"/>
      <c r="B349" s="308"/>
      <c r="C349" s="308"/>
      <c r="D349" s="308"/>
      <c r="E349" s="308"/>
      <c r="F349" s="308"/>
      <c r="G349" s="308"/>
      <c r="H349" s="308"/>
      <c r="I349" s="308"/>
      <c r="J349" s="309"/>
    </row>
    <row r="350" spans="1:10" s="61" customFormat="1" x14ac:dyDescent="0.2">
      <c r="A350" s="307"/>
      <c r="B350" s="308"/>
      <c r="C350" s="308"/>
      <c r="D350" s="308"/>
      <c r="E350" s="308"/>
      <c r="F350" s="308"/>
      <c r="G350" s="308"/>
      <c r="H350" s="308"/>
      <c r="I350" s="308"/>
      <c r="J350" s="309"/>
    </row>
    <row r="351" spans="1:10" s="61" customFormat="1" x14ac:dyDescent="0.2">
      <c r="A351" s="307"/>
      <c r="B351" s="308"/>
      <c r="C351" s="308"/>
      <c r="D351" s="308"/>
      <c r="E351" s="308"/>
      <c r="F351" s="308"/>
      <c r="G351" s="308"/>
      <c r="H351" s="308"/>
      <c r="I351" s="308"/>
      <c r="J351" s="309"/>
    </row>
    <row r="352" spans="1:10" s="61" customFormat="1" x14ac:dyDescent="0.2">
      <c r="A352" s="307"/>
      <c r="B352" s="308"/>
      <c r="C352" s="308"/>
      <c r="D352" s="308"/>
      <c r="E352" s="308"/>
      <c r="F352" s="308"/>
      <c r="G352" s="308"/>
      <c r="H352" s="308"/>
      <c r="I352" s="308"/>
      <c r="J352" s="309"/>
    </row>
    <row r="353" spans="1:10" s="61" customFormat="1" x14ac:dyDescent="0.2">
      <c r="A353" s="307"/>
      <c r="B353" s="308"/>
      <c r="C353" s="308"/>
      <c r="D353" s="308"/>
      <c r="E353" s="308"/>
      <c r="F353" s="308"/>
      <c r="G353" s="308"/>
      <c r="H353" s="308"/>
      <c r="I353" s="308"/>
      <c r="J353" s="309"/>
    </row>
    <row r="354" spans="1:10" s="61" customFormat="1" x14ac:dyDescent="0.2">
      <c r="A354" s="307"/>
      <c r="B354" s="308"/>
      <c r="C354" s="308"/>
      <c r="D354" s="308"/>
      <c r="E354" s="308"/>
      <c r="F354" s="308"/>
      <c r="G354" s="308"/>
      <c r="H354" s="308"/>
      <c r="I354" s="308"/>
      <c r="J354" s="309"/>
    </row>
    <row r="355" spans="1:10" s="61" customFormat="1" x14ac:dyDescent="0.2">
      <c r="A355" s="307"/>
      <c r="B355" s="308"/>
      <c r="C355" s="308"/>
      <c r="D355" s="308"/>
      <c r="E355" s="308"/>
      <c r="F355" s="308"/>
      <c r="G355" s="308"/>
      <c r="H355" s="308"/>
      <c r="I355" s="308"/>
      <c r="J355" s="309"/>
    </row>
    <row r="356" spans="1:10" s="61" customFormat="1" x14ac:dyDescent="0.2">
      <c r="A356" s="307"/>
      <c r="B356" s="308"/>
      <c r="C356" s="308"/>
      <c r="D356" s="308"/>
      <c r="E356" s="308"/>
      <c r="F356" s="308"/>
      <c r="G356" s="308"/>
      <c r="H356" s="308"/>
      <c r="I356" s="308"/>
      <c r="J356" s="309"/>
    </row>
    <row r="357" spans="1:10" s="61" customFormat="1" x14ac:dyDescent="0.2">
      <c r="A357" s="307"/>
      <c r="B357" s="308"/>
      <c r="C357" s="308"/>
      <c r="D357" s="308"/>
      <c r="E357" s="308"/>
      <c r="F357" s="308"/>
      <c r="G357" s="308"/>
      <c r="H357" s="308"/>
      <c r="I357" s="308"/>
      <c r="J357" s="309"/>
    </row>
    <row r="358" spans="1:10" s="61" customFormat="1" x14ac:dyDescent="0.2">
      <c r="A358" s="307"/>
      <c r="B358" s="308"/>
      <c r="C358" s="308"/>
      <c r="D358" s="308"/>
      <c r="E358" s="308"/>
      <c r="F358" s="308"/>
      <c r="G358" s="308"/>
      <c r="H358" s="308"/>
      <c r="I358" s="308"/>
      <c r="J358" s="309"/>
    </row>
    <row r="359" spans="1:10" s="61" customFormat="1" x14ac:dyDescent="0.2">
      <c r="A359" s="307"/>
      <c r="B359" s="308"/>
      <c r="C359" s="308"/>
      <c r="D359" s="308"/>
      <c r="E359" s="308"/>
      <c r="F359" s="308"/>
      <c r="G359" s="308"/>
      <c r="H359" s="308"/>
      <c r="I359" s="308"/>
      <c r="J359" s="309"/>
    </row>
    <row r="360" spans="1:10" s="61" customFormat="1" x14ac:dyDescent="0.2">
      <c r="A360" s="307"/>
      <c r="B360" s="308"/>
      <c r="C360" s="308"/>
      <c r="D360" s="308"/>
      <c r="E360" s="308"/>
      <c r="F360" s="308"/>
      <c r="G360" s="308"/>
      <c r="H360" s="308"/>
      <c r="I360" s="308"/>
      <c r="J360" s="309"/>
    </row>
    <row r="361" spans="1:10" s="61" customFormat="1" x14ac:dyDescent="0.2">
      <c r="A361" s="307"/>
      <c r="B361" s="308"/>
      <c r="C361" s="308"/>
      <c r="D361" s="308"/>
      <c r="E361" s="308"/>
      <c r="F361" s="308"/>
      <c r="G361" s="308"/>
      <c r="H361" s="308"/>
      <c r="I361" s="308"/>
      <c r="J361" s="309"/>
    </row>
    <row r="362" spans="1:10" s="61" customFormat="1" x14ac:dyDescent="0.2">
      <c r="A362" s="307"/>
      <c r="B362" s="308"/>
      <c r="C362" s="308"/>
      <c r="D362" s="308"/>
      <c r="E362" s="308"/>
      <c r="F362" s="308"/>
      <c r="G362" s="308"/>
      <c r="H362" s="308"/>
      <c r="I362" s="308"/>
      <c r="J362" s="309"/>
    </row>
    <row r="363" spans="1:10" s="61" customFormat="1" x14ac:dyDescent="0.2">
      <c r="A363" s="307"/>
      <c r="B363" s="308"/>
      <c r="C363" s="308"/>
      <c r="D363" s="308"/>
      <c r="E363" s="308"/>
      <c r="F363" s="308"/>
      <c r="G363" s="308"/>
      <c r="H363" s="308"/>
      <c r="I363" s="308"/>
      <c r="J363" s="309"/>
    </row>
    <row r="364" spans="1:10" s="61" customFormat="1" x14ac:dyDescent="0.2">
      <c r="A364" s="307"/>
      <c r="B364" s="308"/>
      <c r="C364" s="308"/>
      <c r="D364" s="308"/>
      <c r="E364" s="308"/>
      <c r="F364" s="308"/>
      <c r="G364" s="308"/>
      <c r="H364" s="308"/>
      <c r="I364" s="308"/>
      <c r="J364" s="309"/>
    </row>
    <row r="365" spans="1:10" s="61" customFormat="1" x14ac:dyDescent="0.2">
      <c r="A365" s="307"/>
      <c r="B365" s="308"/>
      <c r="C365" s="308"/>
      <c r="D365" s="308"/>
      <c r="E365" s="308"/>
      <c r="F365" s="308"/>
      <c r="G365" s="308"/>
      <c r="H365" s="308"/>
      <c r="I365" s="308"/>
      <c r="J365" s="309"/>
    </row>
    <row r="366" spans="1:10" s="61" customFormat="1" x14ac:dyDescent="0.2">
      <c r="A366" s="307"/>
      <c r="B366" s="308"/>
      <c r="C366" s="308"/>
      <c r="D366" s="308"/>
      <c r="E366" s="308"/>
      <c r="F366" s="308"/>
      <c r="G366" s="308"/>
      <c r="H366" s="308"/>
      <c r="I366" s="308"/>
      <c r="J366" s="309"/>
    </row>
    <row r="367" spans="1:10" s="61" customFormat="1" x14ac:dyDescent="0.2">
      <c r="A367" s="307"/>
      <c r="B367" s="308"/>
      <c r="C367" s="308"/>
      <c r="D367" s="308"/>
      <c r="E367" s="308"/>
      <c r="F367" s="308"/>
      <c r="G367" s="308"/>
      <c r="H367" s="308"/>
      <c r="I367" s="308"/>
      <c r="J367" s="309"/>
    </row>
    <row r="368" spans="1:10" s="61" customFormat="1" x14ac:dyDescent="0.2">
      <c r="A368" s="307"/>
      <c r="B368" s="308"/>
      <c r="C368" s="308"/>
      <c r="D368" s="308"/>
      <c r="E368" s="308"/>
      <c r="F368" s="308"/>
      <c r="G368" s="308"/>
      <c r="H368" s="308"/>
      <c r="I368" s="308"/>
      <c r="J368" s="309"/>
    </row>
    <row r="369" spans="1:10" s="61" customFormat="1" x14ac:dyDescent="0.2">
      <c r="A369" s="307"/>
      <c r="B369" s="308"/>
      <c r="C369" s="308"/>
      <c r="D369" s="308"/>
      <c r="E369" s="308"/>
      <c r="F369" s="308"/>
      <c r="G369" s="308"/>
      <c r="H369" s="308"/>
      <c r="I369" s="308"/>
      <c r="J369" s="309"/>
    </row>
    <row r="370" spans="1:10" s="61" customFormat="1" x14ac:dyDescent="0.2">
      <c r="A370" s="307"/>
      <c r="B370" s="308"/>
      <c r="C370" s="308"/>
      <c r="D370" s="308"/>
      <c r="E370" s="308"/>
      <c r="F370" s="308"/>
      <c r="G370" s="308"/>
      <c r="H370" s="308"/>
      <c r="I370" s="308"/>
      <c r="J370" s="309"/>
    </row>
    <row r="371" spans="1:10" s="61" customFormat="1" x14ac:dyDescent="0.2">
      <c r="A371" s="307"/>
      <c r="B371" s="308"/>
      <c r="C371" s="308"/>
      <c r="D371" s="308"/>
      <c r="E371" s="308"/>
      <c r="F371" s="308"/>
      <c r="G371" s="308"/>
      <c r="H371" s="308"/>
      <c r="I371" s="308"/>
      <c r="J371" s="309"/>
    </row>
    <row r="372" spans="1:10" s="61" customFormat="1" x14ac:dyDescent="0.2">
      <c r="A372" s="307"/>
      <c r="B372" s="308"/>
      <c r="C372" s="308"/>
      <c r="D372" s="308"/>
      <c r="E372" s="308"/>
      <c r="F372" s="308"/>
      <c r="G372" s="308"/>
      <c r="H372" s="308"/>
      <c r="I372" s="308"/>
      <c r="J372" s="309"/>
    </row>
    <row r="373" spans="1:10" s="61" customFormat="1" x14ac:dyDescent="0.2">
      <c r="A373" s="307"/>
      <c r="B373" s="308"/>
      <c r="C373" s="308"/>
      <c r="D373" s="308"/>
      <c r="E373" s="308"/>
      <c r="F373" s="308"/>
      <c r="G373" s="308"/>
      <c r="H373" s="308"/>
      <c r="I373" s="308"/>
      <c r="J373" s="309"/>
    </row>
    <row r="374" spans="1:10" s="61" customFormat="1" x14ac:dyDescent="0.2">
      <c r="A374" s="307"/>
      <c r="B374" s="308"/>
      <c r="C374" s="308"/>
      <c r="D374" s="308"/>
      <c r="E374" s="308"/>
      <c r="F374" s="308"/>
      <c r="G374" s="308"/>
      <c r="H374" s="308"/>
      <c r="I374" s="308"/>
      <c r="J374" s="309"/>
    </row>
    <row r="375" spans="1:10" s="61" customFormat="1" x14ac:dyDescent="0.2">
      <c r="A375" s="307"/>
      <c r="B375" s="308"/>
      <c r="C375" s="308"/>
      <c r="D375" s="308"/>
      <c r="E375" s="308"/>
      <c r="F375" s="308"/>
      <c r="G375" s="308"/>
      <c r="H375" s="308"/>
      <c r="I375" s="308"/>
      <c r="J375" s="309"/>
    </row>
    <row r="376" spans="1:10" s="61" customFormat="1" x14ac:dyDescent="0.2">
      <c r="A376" s="307"/>
      <c r="B376" s="308"/>
      <c r="C376" s="308"/>
      <c r="D376" s="308"/>
      <c r="E376" s="308"/>
      <c r="F376" s="308"/>
      <c r="G376" s="308"/>
      <c r="H376" s="308"/>
      <c r="I376" s="308"/>
      <c r="J376" s="309"/>
    </row>
    <row r="377" spans="1:10" s="61" customFormat="1" x14ac:dyDescent="0.2">
      <c r="A377" s="307"/>
      <c r="B377" s="308"/>
      <c r="C377" s="308"/>
      <c r="D377" s="308"/>
      <c r="E377" s="308"/>
      <c r="F377" s="308"/>
      <c r="G377" s="308"/>
      <c r="H377" s="308"/>
      <c r="I377" s="308"/>
      <c r="J377" s="309"/>
    </row>
    <row r="378" spans="1:10" s="61" customFormat="1" x14ac:dyDescent="0.2">
      <c r="A378" s="55"/>
      <c r="B378" s="56"/>
      <c r="C378" s="57"/>
      <c r="D378" s="58"/>
      <c r="E378" s="58"/>
      <c r="F378" s="58"/>
      <c r="G378" s="58"/>
      <c r="H378" s="59"/>
      <c r="I378" s="57"/>
      <c r="J378" s="60"/>
    </row>
    <row r="379" spans="1:10" s="61" customFormat="1" x14ac:dyDescent="0.2">
      <c r="A379" s="55"/>
      <c r="B379" s="56"/>
      <c r="C379" s="57"/>
      <c r="D379" s="58"/>
      <c r="E379" s="58"/>
      <c r="F379" s="58"/>
      <c r="G379" s="58"/>
      <c r="H379" s="59"/>
      <c r="I379" s="57"/>
      <c r="J379" s="60"/>
    </row>
    <row r="380" spans="1:10" ht="12.75" customHeight="1" x14ac:dyDescent="0.2">
      <c r="A380" s="330" t="s">
        <v>162</v>
      </c>
      <c r="B380" s="331"/>
      <c r="C380" s="331"/>
      <c r="D380" s="331"/>
      <c r="E380" s="331"/>
      <c r="F380" s="331"/>
      <c r="G380" s="331"/>
      <c r="H380" s="331"/>
      <c r="I380" s="331"/>
      <c r="J380" s="332"/>
    </row>
    <row r="381" spans="1:10" x14ac:dyDescent="0.2">
      <c r="A381" s="333"/>
      <c r="B381" s="334"/>
      <c r="C381" s="334"/>
      <c r="D381" s="334"/>
      <c r="E381" s="334"/>
      <c r="F381" s="334"/>
      <c r="G381" s="334"/>
      <c r="H381" s="334"/>
      <c r="I381" s="334"/>
      <c r="J381" s="335"/>
    </row>
    <row r="382" spans="1:10" ht="12.75" customHeight="1" x14ac:dyDescent="0.2">
      <c r="A382" s="321" t="s">
        <v>354</v>
      </c>
      <c r="B382" s="322"/>
      <c r="C382" s="322"/>
      <c r="D382" s="322"/>
      <c r="E382" s="322"/>
      <c r="F382" s="322"/>
      <c r="G382" s="322"/>
      <c r="H382" s="322"/>
      <c r="I382" s="322"/>
      <c r="J382" s="323"/>
    </row>
    <row r="383" spans="1:10" ht="12.75" customHeight="1" x14ac:dyDescent="0.2">
      <c r="A383" s="324"/>
      <c r="B383" s="325"/>
      <c r="C383" s="325"/>
      <c r="D383" s="325"/>
      <c r="E383" s="325"/>
      <c r="F383" s="325"/>
      <c r="G383" s="325"/>
      <c r="H383" s="325"/>
      <c r="I383" s="325"/>
      <c r="J383" s="326"/>
    </row>
    <row r="384" spans="1:10" ht="12.75" customHeight="1" x14ac:dyDescent="0.2">
      <c r="A384" s="324"/>
      <c r="B384" s="325"/>
      <c r="C384" s="325"/>
      <c r="D384" s="325"/>
      <c r="E384" s="325"/>
      <c r="F384" s="325"/>
      <c r="G384" s="325"/>
      <c r="H384" s="325"/>
      <c r="I384" s="325"/>
      <c r="J384" s="326"/>
    </row>
    <row r="385" spans="1:10" ht="15" customHeight="1" x14ac:dyDescent="0.2">
      <c r="A385" s="327"/>
      <c r="B385" s="328"/>
      <c r="C385" s="328"/>
      <c r="D385" s="328"/>
      <c r="E385" s="328"/>
      <c r="F385" s="328"/>
      <c r="G385" s="328"/>
      <c r="H385" s="328"/>
      <c r="I385" s="328"/>
      <c r="J385" s="329"/>
    </row>
    <row r="386" spans="1:10" s="61" customFormat="1" ht="12.75" customHeight="1" x14ac:dyDescent="0.2">
      <c r="A386" s="336" t="s">
        <v>163</v>
      </c>
      <c r="B386" s="337"/>
      <c r="C386" s="337"/>
      <c r="D386" s="337"/>
      <c r="E386" s="337"/>
      <c r="F386" s="338"/>
      <c r="G386" s="338"/>
      <c r="H386" s="338"/>
      <c r="I386" s="338"/>
      <c r="J386" s="339"/>
    </row>
    <row r="387" spans="1:10" ht="12.75" customHeight="1" x14ac:dyDescent="0.2">
      <c r="A387" s="321" t="s">
        <v>164</v>
      </c>
      <c r="B387" s="322"/>
      <c r="C387" s="322"/>
      <c r="D387" s="322"/>
      <c r="E387" s="322"/>
      <c r="F387" s="322"/>
      <c r="G387" s="322"/>
      <c r="H387" s="322"/>
      <c r="I387" s="322"/>
      <c r="J387" s="323"/>
    </row>
    <row r="388" spans="1:10" ht="12.75" customHeight="1" x14ac:dyDescent="0.2">
      <c r="A388" s="324"/>
      <c r="B388" s="325"/>
      <c r="C388" s="325"/>
      <c r="D388" s="325"/>
      <c r="E388" s="325"/>
      <c r="F388" s="325"/>
      <c r="G388" s="325"/>
      <c r="H388" s="325"/>
      <c r="I388" s="325"/>
      <c r="J388" s="326"/>
    </row>
    <row r="389" spans="1:10" ht="12.75" customHeight="1" x14ac:dyDescent="0.2">
      <c r="A389" s="324"/>
      <c r="B389" s="325"/>
      <c r="C389" s="325"/>
      <c r="D389" s="325"/>
      <c r="E389" s="325"/>
      <c r="F389" s="325"/>
      <c r="G389" s="325"/>
      <c r="H389" s="325"/>
      <c r="I389" s="325"/>
      <c r="J389" s="326"/>
    </row>
    <row r="390" spans="1:10" ht="15" customHeight="1" x14ac:dyDescent="0.2">
      <c r="A390" s="327"/>
      <c r="B390" s="328"/>
      <c r="C390" s="328"/>
      <c r="D390" s="328"/>
      <c r="E390" s="328"/>
      <c r="F390" s="328"/>
      <c r="G390" s="328"/>
      <c r="H390" s="328"/>
      <c r="I390" s="328"/>
      <c r="J390" s="329"/>
    </row>
    <row r="391" spans="1:10" s="61" customFormat="1" ht="12.75" customHeight="1" x14ac:dyDescent="0.2">
      <c r="A391" s="307"/>
      <c r="B391" s="308"/>
      <c r="C391" s="308"/>
      <c r="D391" s="308"/>
      <c r="E391" s="308"/>
      <c r="F391" s="308"/>
      <c r="G391" s="308"/>
      <c r="H391" s="308"/>
      <c r="I391" s="308"/>
      <c r="J391" s="309"/>
    </row>
    <row r="392" spans="1:10" s="61" customFormat="1" x14ac:dyDescent="0.2">
      <c r="A392" s="307"/>
      <c r="B392" s="308"/>
      <c r="C392" s="308"/>
      <c r="D392" s="308"/>
      <c r="E392" s="308"/>
      <c r="F392" s="308"/>
      <c r="G392" s="308"/>
      <c r="H392" s="308"/>
      <c r="I392" s="308"/>
      <c r="J392" s="309"/>
    </row>
    <row r="393" spans="1:10" s="61" customFormat="1" x14ac:dyDescent="0.2">
      <c r="A393" s="307"/>
      <c r="B393" s="308"/>
      <c r="C393" s="308"/>
      <c r="D393" s="308"/>
      <c r="E393" s="308"/>
      <c r="F393" s="308"/>
      <c r="G393" s="308"/>
      <c r="H393" s="308"/>
      <c r="I393" s="308"/>
      <c r="J393" s="309"/>
    </row>
    <row r="394" spans="1:10" s="61" customFormat="1" x14ac:dyDescent="0.2">
      <c r="A394" s="307"/>
      <c r="B394" s="308"/>
      <c r="C394" s="308"/>
      <c r="D394" s="308"/>
      <c r="E394" s="308"/>
      <c r="F394" s="308"/>
      <c r="G394" s="308"/>
      <c r="H394" s="308"/>
      <c r="I394" s="308"/>
      <c r="J394" s="309"/>
    </row>
    <row r="395" spans="1:10" s="61" customFormat="1" x14ac:dyDescent="0.2">
      <c r="A395" s="307"/>
      <c r="B395" s="308"/>
      <c r="C395" s="308"/>
      <c r="D395" s="308"/>
      <c r="E395" s="308"/>
      <c r="F395" s="308"/>
      <c r="G395" s="308"/>
      <c r="H395" s="308"/>
      <c r="I395" s="308"/>
      <c r="J395" s="309"/>
    </row>
    <row r="396" spans="1:10" s="61" customFormat="1" x14ac:dyDescent="0.2">
      <c r="A396" s="307"/>
      <c r="B396" s="308"/>
      <c r="C396" s="308"/>
      <c r="D396" s="308"/>
      <c r="E396" s="308"/>
      <c r="F396" s="308"/>
      <c r="G396" s="308"/>
      <c r="H396" s="308"/>
      <c r="I396" s="308"/>
      <c r="J396" s="309"/>
    </row>
    <row r="397" spans="1:10" s="61" customFormat="1" x14ac:dyDescent="0.2">
      <c r="A397" s="307"/>
      <c r="B397" s="308"/>
      <c r="C397" s="308"/>
      <c r="D397" s="308"/>
      <c r="E397" s="308"/>
      <c r="F397" s="308"/>
      <c r="G397" s="308"/>
      <c r="H397" s="308"/>
      <c r="I397" s="308"/>
      <c r="J397" s="309"/>
    </row>
    <row r="398" spans="1:10" s="61" customFormat="1" x14ac:dyDescent="0.2">
      <c r="A398" s="307"/>
      <c r="B398" s="308"/>
      <c r="C398" s="308"/>
      <c r="D398" s="308"/>
      <c r="E398" s="308"/>
      <c r="F398" s="308"/>
      <c r="G398" s="308"/>
      <c r="H398" s="308"/>
      <c r="I398" s="308"/>
      <c r="J398" s="309"/>
    </row>
    <row r="399" spans="1:10" s="61" customFormat="1" x14ac:dyDescent="0.2">
      <c r="A399" s="307"/>
      <c r="B399" s="308"/>
      <c r="C399" s="308"/>
      <c r="D399" s="308"/>
      <c r="E399" s="308"/>
      <c r="F399" s="308"/>
      <c r="G399" s="308"/>
      <c r="H399" s="308"/>
      <c r="I399" s="308"/>
      <c r="J399" s="309"/>
    </row>
    <row r="400" spans="1:10" s="61" customFormat="1" x14ac:dyDescent="0.2">
      <c r="A400" s="307"/>
      <c r="B400" s="308"/>
      <c r="C400" s="308"/>
      <c r="D400" s="308"/>
      <c r="E400" s="308"/>
      <c r="F400" s="308"/>
      <c r="G400" s="308"/>
      <c r="H400" s="308"/>
      <c r="I400" s="308"/>
      <c r="J400" s="309"/>
    </row>
    <row r="401" spans="1:10" s="61" customFormat="1" x14ac:dyDescent="0.2">
      <c r="A401" s="307"/>
      <c r="B401" s="308"/>
      <c r="C401" s="308"/>
      <c r="D401" s="308"/>
      <c r="E401" s="308"/>
      <c r="F401" s="308"/>
      <c r="G401" s="308"/>
      <c r="H401" s="308"/>
      <c r="I401" s="308"/>
      <c r="J401" s="309"/>
    </row>
    <row r="402" spans="1:10" ht="12.75" customHeight="1" x14ac:dyDescent="0.2">
      <c r="A402" s="321" t="s">
        <v>361</v>
      </c>
      <c r="B402" s="322"/>
      <c r="C402" s="322"/>
      <c r="D402" s="322"/>
      <c r="E402" s="322"/>
      <c r="F402" s="322"/>
      <c r="G402" s="322"/>
      <c r="H402" s="322"/>
      <c r="I402" s="322"/>
      <c r="J402" s="323"/>
    </row>
    <row r="403" spans="1:10" ht="12.75" customHeight="1" x14ac:dyDescent="0.2">
      <c r="A403" s="324"/>
      <c r="B403" s="325"/>
      <c r="C403" s="325"/>
      <c r="D403" s="325"/>
      <c r="E403" s="325"/>
      <c r="F403" s="325"/>
      <c r="G403" s="325"/>
      <c r="H403" s="325"/>
      <c r="I403" s="325"/>
      <c r="J403" s="326"/>
    </row>
    <row r="404" spans="1:10" ht="12.75" customHeight="1" x14ac:dyDescent="0.2">
      <c r="A404" s="324"/>
      <c r="B404" s="325"/>
      <c r="C404" s="325"/>
      <c r="D404" s="325"/>
      <c r="E404" s="325"/>
      <c r="F404" s="325"/>
      <c r="G404" s="325"/>
      <c r="H404" s="325"/>
      <c r="I404" s="325"/>
      <c r="J404" s="326"/>
    </row>
    <row r="405" spans="1:10" ht="15" customHeight="1" x14ac:dyDescent="0.2">
      <c r="A405" s="327"/>
      <c r="B405" s="328"/>
      <c r="C405" s="328"/>
      <c r="D405" s="328"/>
      <c r="E405" s="328"/>
      <c r="F405" s="328"/>
      <c r="G405" s="328"/>
      <c r="H405" s="328"/>
      <c r="I405" s="328"/>
      <c r="J405" s="329"/>
    </row>
    <row r="406" spans="1:10" s="61" customFormat="1" ht="12.75" customHeight="1" x14ac:dyDescent="0.2">
      <c r="A406" s="307"/>
      <c r="B406" s="308"/>
      <c r="C406" s="308"/>
      <c r="D406" s="308"/>
      <c r="E406" s="308"/>
      <c r="F406" s="308"/>
      <c r="G406" s="308"/>
      <c r="H406" s="308"/>
      <c r="I406" s="308"/>
      <c r="J406" s="309"/>
    </row>
    <row r="407" spans="1:10" s="61" customFormat="1" x14ac:dyDescent="0.2">
      <c r="A407" s="307"/>
      <c r="B407" s="308"/>
      <c r="C407" s="308"/>
      <c r="D407" s="308"/>
      <c r="E407" s="308"/>
      <c r="F407" s="308"/>
      <c r="G407" s="308"/>
      <c r="H407" s="308"/>
      <c r="I407" s="308"/>
      <c r="J407" s="309"/>
    </row>
    <row r="408" spans="1:10" s="61" customFormat="1" x14ac:dyDescent="0.2">
      <c r="A408" s="307"/>
      <c r="B408" s="308"/>
      <c r="C408" s="308"/>
      <c r="D408" s="308"/>
      <c r="E408" s="308"/>
      <c r="F408" s="308"/>
      <c r="G408" s="308"/>
      <c r="H408" s="308"/>
      <c r="I408" s="308"/>
      <c r="J408" s="309"/>
    </row>
    <row r="409" spans="1:10" s="61" customFormat="1" x14ac:dyDescent="0.2">
      <c r="A409" s="307"/>
      <c r="B409" s="308"/>
      <c r="C409" s="308"/>
      <c r="D409" s="308"/>
      <c r="E409" s="308"/>
      <c r="F409" s="308"/>
      <c r="G409" s="308"/>
      <c r="H409" s="308"/>
      <c r="I409" s="308"/>
      <c r="J409" s="309"/>
    </row>
    <row r="410" spans="1:10" s="61" customFormat="1" x14ac:dyDescent="0.2">
      <c r="A410" s="307"/>
      <c r="B410" s="308"/>
      <c r="C410" s="308"/>
      <c r="D410" s="308"/>
      <c r="E410" s="308"/>
      <c r="F410" s="308"/>
      <c r="G410" s="308"/>
      <c r="H410" s="308"/>
      <c r="I410" s="308"/>
      <c r="J410" s="309"/>
    </row>
    <row r="411" spans="1:10" s="61" customFormat="1" x14ac:dyDescent="0.2">
      <c r="A411" s="307"/>
      <c r="B411" s="308"/>
      <c r="C411" s="308"/>
      <c r="D411" s="308"/>
      <c r="E411" s="308"/>
      <c r="F411" s="308"/>
      <c r="G411" s="308"/>
      <c r="H411" s="308"/>
      <c r="I411" s="308"/>
      <c r="J411" s="309"/>
    </row>
    <row r="412" spans="1:10" s="61" customFormat="1" x14ac:dyDescent="0.2">
      <c r="A412" s="307"/>
      <c r="B412" s="308"/>
      <c r="C412" s="308"/>
      <c r="D412" s="308"/>
      <c r="E412" s="308"/>
      <c r="F412" s="308"/>
      <c r="G412" s="308"/>
      <c r="H412" s="308"/>
      <c r="I412" s="308"/>
      <c r="J412" s="309"/>
    </row>
    <row r="413" spans="1:10" s="61" customFormat="1" x14ac:dyDescent="0.2">
      <c r="A413" s="307"/>
      <c r="B413" s="308"/>
      <c r="C413" s="308"/>
      <c r="D413" s="308"/>
      <c r="E413" s="308"/>
      <c r="F413" s="308"/>
      <c r="G413" s="308"/>
      <c r="H413" s="308"/>
      <c r="I413" s="308"/>
      <c r="J413" s="309"/>
    </row>
    <row r="414" spans="1:10" s="61" customFormat="1" x14ac:dyDescent="0.2">
      <c r="A414" s="307"/>
      <c r="B414" s="308"/>
      <c r="C414" s="308"/>
      <c r="D414" s="308"/>
      <c r="E414" s="308"/>
      <c r="F414" s="308"/>
      <c r="G414" s="308"/>
      <c r="H414" s="308"/>
      <c r="I414" s="308"/>
      <c r="J414" s="309"/>
    </row>
    <row r="415" spans="1:10" s="61" customFormat="1" x14ac:dyDescent="0.2">
      <c r="A415" s="307"/>
      <c r="B415" s="308"/>
      <c r="C415" s="308"/>
      <c r="D415" s="308"/>
      <c r="E415" s="308"/>
      <c r="F415" s="308"/>
      <c r="G415" s="308"/>
      <c r="H415" s="308"/>
      <c r="I415" s="308"/>
      <c r="J415" s="309"/>
    </row>
    <row r="416" spans="1:10" s="61" customFormat="1" x14ac:dyDescent="0.2">
      <c r="A416" s="307"/>
      <c r="B416" s="308"/>
      <c r="C416" s="308"/>
      <c r="D416" s="308"/>
      <c r="E416" s="308"/>
      <c r="F416" s="308"/>
      <c r="G416" s="308"/>
      <c r="H416" s="308"/>
      <c r="I416" s="308"/>
      <c r="J416" s="309"/>
    </row>
    <row r="417" spans="1:10" s="61" customFormat="1" x14ac:dyDescent="0.2">
      <c r="A417" s="307"/>
      <c r="B417" s="308"/>
      <c r="C417" s="308"/>
      <c r="D417" s="308"/>
      <c r="E417" s="308"/>
      <c r="F417" s="308"/>
      <c r="G417" s="308"/>
      <c r="H417" s="308"/>
      <c r="I417" s="308"/>
      <c r="J417" s="309"/>
    </row>
    <row r="418" spans="1:10" s="61" customFormat="1" ht="13.5" thickBot="1" x14ac:dyDescent="0.25">
      <c r="A418" s="310"/>
      <c r="B418" s="311"/>
      <c r="C418" s="311"/>
      <c r="D418" s="311"/>
      <c r="E418" s="311"/>
      <c r="F418" s="311"/>
      <c r="G418" s="311"/>
      <c r="H418" s="311"/>
      <c r="I418" s="311"/>
      <c r="J418" s="312"/>
    </row>
    <row r="419" spans="1:10" s="61" customFormat="1" ht="25.5" customHeight="1" thickTop="1" x14ac:dyDescent="0.2">
      <c r="A419" s="313" t="s">
        <v>165</v>
      </c>
      <c r="B419" s="314"/>
      <c r="C419" s="314"/>
      <c r="D419" s="314"/>
      <c r="E419" s="314"/>
      <c r="F419" s="317">
        <f>SUM(F386,F344,F303,F261,F219,F177,F137,F94,F50,F13)</f>
        <v>0</v>
      </c>
      <c r="G419" s="317"/>
      <c r="H419" s="317"/>
      <c r="I419" s="317"/>
      <c r="J419" s="318"/>
    </row>
    <row r="420" spans="1:10" ht="13.5" thickBot="1" x14ac:dyDescent="0.25">
      <c r="A420" s="315"/>
      <c r="B420" s="316"/>
      <c r="C420" s="316"/>
      <c r="D420" s="316"/>
      <c r="E420" s="316"/>
      <c r="F420" s="319"/>
      <c r="G420" s="319"/>
      <c r="H420" s="319"/>
      <c r="I420" s="319"/>
      <c r="J420" s="320"/>
    </row>
    <row r="421" spans="1:10" ht="13.5" thickTop="1" x14ac:dyDescent="0.2"/>
  </sheetData>
  <sheetProtection password="E686" sheet="1" formatRows="0"/>
  <mergeCells count="74">
    <mergeCell ref="A51:J55"/>
    <mergeCell ref="A56:J83"/>
    <mergeCell ref="A85:J86"/>
    <mergeCell ref="A87:J92"/>
    <mergeCell ref="A130:J135"/>
    <mergeCell ref="A94:E94"/>
    <mergeCell ref="F94:J94"/>
    <mergeCell ref="A93:E93"/>
    <mergeCell ref="F93:J93"/>
    <mergeCell ref="A50:E50"/>
    <mergeCell ref="F50:J50"/>
    <mergeCell ref="A13:E13"/>
    <mergeCell ref="F13:J13"/>
    <mergeCell ref="A49:E49"/>
    <mergeCell ref="A7:J8"/>
    <mergeCell ref="A14:J18"/>
    <mergeCell ref="A19:J41"/>
    <mergeCell ref="A43:J44"/>
    <mergeCell ref="A45:J48"/>
    <mergeCell ref="A141:J169"/>
    <mergeCell ref="A98:J126"/>
    <mergeCell ref="A128:J129"/>
    <mergeCell ref="A136:E136"/>
    <mergeCell ref="F136:J136"/>
    <mergeCell ref="A137:E137"/>
    <mergeCell ref="A138:J140"/>
    <mergeCell ref="A171:J172"/>
    <mergeCell ref="A173:J176"/>
    <mergeCell ref="F344:J344"/>
    <mergeCell ref="A340:J343"/>
    <mergeCell ref="A349:J377"/>
    <mergeCell ref="A345:J348"/>
    <mergeCell ref="A380:J381"/>
    <mergeCell ref="F177:J177"/>
    <mergeCell ref="A178:J181"/>
    <mergeCell ref="F219:J219"/>
    <mergeCell ref="A213:J214"/>
    <mergeCell ref="A215:J218"/>
    <mergeCell ref="A219:E219"/>
    <mergeCell ref="A344:E344"/>
    <mergeCell ref="A279:J282"/>
    <mergeCell ref="A283:J295"/>
    <mergeCell ref="A387:J390"/>
    <mergeCell ref="A391:J401"/>
    <mergeCell ref="A9:J12"/>
    <mergeCell ref="A297:J298"/>
    <mergeCell ref="A299:J302"/>
    <mergeCell ref="A303:E303"/>
    <mergeCell ref="F303:J303"/>
    <mergeCell ref="F137:J137"/>
    <mergeCell ref="A220:J223"/>
    <mergeCell ref="A182:J211"/>
    <mergeCell ref="A177:E177"/>
    <mergeCell ref="A95:J97"/>
    <mergeCell ref="F49:J49"/>
    <mergeCell ref="A224:J253"/>
    <mergeCell ref="A382:J385"/>
    <mergeCell ref="A255:J256"/>
    <mergeCell ref="A1:J2"/>
    <mergeCell ref="A3:J5"/>
    <mergeCell ref="A406:J418"/>
    <mergeCell ref="A419:E420"/>
    <mergeCell ref="F419:J420"/>
    <mergeCell ref="A304:J307"/>
    <mergeCell ref="A308:J336"/>
    <mergeCell ref="A338:J339"/>
    <mergeCell ref="A402:J405"/>
    <mergeCell ref="A257:J260"/>
    <mergeCell ref="A261:E261"/>
    <mergeCell ref="F261:J261"/>
    <mergeCell ref="A262:J265"/>
    <mergeCell ref="A266:J278"/>
    <mergeCell ref="A386:E386"/>
    <mergeCell ref="F386:J386"/>
  </mergeCells>
  <dataValidations count="1">
    <dataValidation type="list" allowBlank="1" showInputMessage="1" showErrorMessage="1" sqref="F136:J136 F93:J93 F49:J49">
      <formula1>yes</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J23"/>
  <sheetViews>
    <sheetView zoomScaleNormal="100" workbookViewId="0">
      <selection activeCell="F15" sqref="F15:J15"/>
    </sheetView>
  </sheetViews>
  <sheetFormatPr defaultRowHeight="12.75" x14ac:dyDescent="0.2"/>
  <cols>
    <col min="1" max="10" width="15.7109375" style="1" customWidth="1"/>
    <col min="11" max="12" width="0" style="1" hidden="1" customWidth="1"/>
    <col min="13" max="16384" width="9.140625" style="1"/>
  </cols>
  <sheetData>
    <row r="1" spans="1:10" ht="13.5" thickTop="1" x14ac:dyDescent="0.2">
      <c r="A1" s="292" t="s">
        <v>166</v>
      </c>
      <c r="B1" s="293"/>
      <c r="C1" s="293"/>
      <c r="D1" s="293"/>
      <c r="E1" s="293"/>
      <c r="F1" s="293"/>
      <c r="G1" s="293"/>
      <c r="H1" s="293"/>
      <c r="I1" s="293"/>
      <c r="J1" s="294"/>
    </row>
    <row r="2" spans="1:10" x14ac:dyDescent="0.2">
      <c r="A2" s="295"/>
      <c r="B2" s="296"/>
      <c r="C2" s="296"/>
      <c r="D2" s="296"/>
      <c r="E2" s="296"/>
      <c r="F2" s="296"/>
      <c r="G2" s="296"/>
      <c r="H2" s="296"/>
      <c r="I2" s="296"/>
      <c r="J2" s="297"/>
    </row>
    <row r="3" spans="1:10" x14ac:dyDescent="0.2">
      <c r="A3" s="298" t="s">
        <v>212</v>
      </c>
      <c r="B3" s="299"/>
      <c r="C3" s="299"/>
      <c r="D3" s="299"/>
      <c r="E3" s="299"/>
      <c r="F3" s="299"/>
      <c r="G3" s="299"/>
      <c r="H3" s="299"/>
      <c r="I3" s="299"/>
      <c r="J3" s="300"/>
    </row>
    <row r="4" spans="1:10" x14ac:dyDescent="0.2">
      <c r="A4" s="304"/>
      <c r="B4" s="305"/>
      <c r="C4" s="305"/>
      <c r="D4" s="305"/>
      <c r="E4" s="305"/>
      <c r="F4" s="305"/>
      <c r="G4" s="305"/>
      <c r="H4" s="305"/>
      <c r="I4" s="305"/>
      <c r="J4" s="306"/>
    </row>
    <row r="5" spans="1:10" s="2" customFormat="1" ht="12.6" customHeight="1" x14ac:dyDescent="0.2">
      <c r="A5" s="372" t="s">
        <v>370</v>
      </c>
      <c r="B5" s="373"/>
      <c r="C5" s="373"/>
      <c r="D5" s="373"/>
      <c r="E5" s="373"/>
      <c r="F5" s="373"/>
      <c r="G5" s="373"/>
      <c r="H5" s="373"/>
      <c r="I5" s="373"/>
      <c r="J5" s="374"/>
    </row>
    <row r="6" spans="1:10" s="2" customFormat="1" ht="12.6" customHeight="1" x14ac:dyDescent="0.2">
      <c r="A6" s="366"/>
      <c r="B6" s="367"/>
      <c r="C6" s="367"/>
      <c r="D6" s="367"/>
      <c r="E6" s="367"/>
      <c r="F6" s="367"/>
      <c r="G6" s="367"/>
      <c r="H6" s="367"/>
      <c r="I6" s="367"/>
      <c r="J6" s="368"/>
    </row>
    <row r="7" spans="1:10" s="2" customFormat="1" ht="12.6" customHeight="1" x14ac:dyDescent="0.2">
      <c r="A7" s="366"/>
      <c r="B7" s="367"/>
      <c r="C7" s="367"/>
      <c r="D7" s="367"/>
      <c r="E7" s="367"/>
      <c r="F7" s="367"/>
      <c r="G7" s="367"/>
      <c r="H7" s="367"/>
      <c r="I7" s="367"/>
      <c r="J7" s="368"/>
    </row>
    <row r="8" spans="1:10" s="2" customFormat="1" ht="12.6" customHeight="1" x14ac:dyDescent="0.2">
      <c r="A8" s="366"/>
      <c r="B8" s="367"/>
      <c r="C8" s="367"/>
      <c r="D8" s="367"/>
      <c r="E8" s="367"/>
      <c r="F8" s="367"/>
      <c r="G8" s="367"/>
      <c r="H8" s="367"/>
      <c r="I8" s="367"/>
      <c r="J8" s="368"/>
    </row>
    <row r="9" spans="1:10" s="2" customFormat="1" ht="12.6" customHeight="1" x14ac:dyDescent="0.2">
      <c r="A9" s="366"/>
      <c r="B9" s="367"/>
      <c r="C9" s="367"/>
      <c r="D9" s="367"/>
      <c r="E9" s="367"/>
      <c r="F9" s="367"/>
      <c r="G9" s="367"/>
      <c r="H9" s="367"/>
      <c r="I9" s="367"/>
      <c r="J9" s="368"/>
    </row>
    <row r="10" spans="1:10" s="2" customFormat="1" ht="12.6" customHeight="1" x14ac:dyDescent="0.2">
      <c r="A10" s="366"/>
      <c r="B10" s="367"/>
      <c r="C10" s="367"/>
      <c r="D10" s="367"/>
      <c r="E10" s="367"/>
      <c r="F10" s="367"/>
      <c r="G10" s="367"/>
      <c r="H10" s="367"/>
      <c r="I10" s="367"/>
      <c r="J10" s="368"/>
    </row>
    <row r="11" spans="1:10" s="2" customFormat="1" ht="12.6" customHeight="1" x14ac:dyDescent="0.2">
      <c r="A11" s="366"/>
      <c r="B11" s="367"/>
      <c r="C11" s="367"/>
      <c r="D11" s="367"/>
      <c r="E11" s="367"/>
      <c r="F11" s="367"/>
      <c r="G11" s="367"/>
      <c r="H11" s="367"/>
      <c r="I11" s="367"/>
      <c r="J11" s="368"/>
    </row>
    <row r="12" spans="1:10" s="2" customFormat="1" ht="12.6" customHeight="1" x14ac:dyDescent="0.2">
      <c r="A12" s="366" t="s">
        <v>369</v>
      </c>
      <c r="B12" s="367"/>
      <c r="C12" s="367"/>
      <c r="D12" s="367"/>
      <c r="E12" s="367"/>
      <c r="F12" s="367"/>
      <c r="G12" s="367"/>
      <c r="H12" s="367"/>
      <c r="I12" s="367"/>
      <c r="J12" s="368"/>
    </row>
    <row r="13" spans="1:10" s="2" customFormat="1" ht="12.6" customHeight="1" x14ac:dyDescent="0.2">
      <c r="A13" s="366"/>
      <c r="B13" s="367"/>
      <c r="C13" s="367"/>
      <c r="D13" s="367"/>
      <c r="E13" s="367"/>
      <c r="F13" s="367"/>
      <c r="G13" s="367"/>
      <c r="H13" s="367"/>
      <c r="I13" s="367"/>
      <c r="J13" s="368"/>
    </row>
    <row r="14" spans="1:10" s="2" customFormat="1" ht="12.6" customHeight="1" x14ac:dyDescent="0.2">
      <c r="A14" s="369"/>
      <c r="B14" s="370"/>
      <c r="C14" s="370"/>
      <c r="D14" s="370"/>
      <c r="E14" s="370"/>
      <c r="F14" s="370"/>
      <c r="G14" s="370"/>
      <c r="H14" s="370"/>
      <c r="I14" s="370"/>
      <c r="J14" s="371"/>
    </row>
    <row r="15" spans="1:10" s="61" customFormat="1" ht="12.75" customHeight="1" x14ac:dyDescent="0.2">
      <c r="A15" s="336" t="s">
        <v>420</v>
      </c>
      <c r="B15" s="337"/>
      <c r="C15" s="337"/>
      <c r="D15" s="337"/>
      <c r="E15" s="337"/>
      <c r="F15" s="351" t="s">
        <v>149</v>
      </c>
      <c r="G15" s="351"/>
      <c r="H15" s="351"/>
      <c r="I15" s="351"/>
      <c r="J15" s="352"/>
    </row>
    <row r="16" spans="1:10" s="61" customFormat="1" ht="12.75" customHeight="1" x14ac:dyDescent="0.2">
      <c r="A16" s="375"/>
      <c r="B16" s="376"/>
      <c r="C16" s="376"/>
      <c r="D16" s="376"/>
      <c r="E16" s="376"/>
      <c r="F16" s="376"/>
      <c r="G16" s="376"/>
      <c r="H16" s="376"/>
      <c r="I16" s="376"/>
      <c r="J16" s="377"/>
    </row>
    <row r="17" spans="1:10" s="61" customFormat="1" ht="50.1" customHeight="1" x14ac:dyDescent="0.2">
      <c r="A17" s="362" t="s">
        <v>167</v>
      </c>
      <c r="B17" s="363"/>
      <c r="C17" s="363"/>
      <c r="D17" s="363"/>
      <c r="E17" s="363"/>
      <c r="F17" s="364">
        <f>'1'!B28-'2'!F419</f>
        <v>109825.84</v>
      </c>
      <c r="G17" s="364"/>
      <c r="H17" s="364"/>
      <c r="I17" s="364"/>
      <c r="J17" s="365"/>
    </row>
    <row r="18" spans="1:10" s="61" customFormat="1" ht="50.1" customHeight="1" x14ac:dyDescent="0.2">
      <c r="A18" s="378" t="s">
        <v>168</v>
      </c>
      <c r="B18" s="379"/>
      <c r="C18" s="379"/>
      <c r="D18" s="379"/>
      <c r="E18" s="379"/>
      <c r="F18" s="380"/>
      <c r="G18" s="380"/>
      <c r="H18" s="380"/>
      <c r="I18" s="380"/>
      <c r="J18" s="381"/>
    </row>
    <row r="19" spans="1:10" s="61" customFormat="1" ht="50.1" customHeight="1" x14ac:dyDescent="0.2">
      <c r="A19" s="378" t="s">
        <v>169</v>
      </c>
      <c r="B19" s="379"/>
      <c r="C19" s="379"/>
      <c r="D19" s="379"/>
      <c r="E19" s="379"/>
      <c r="F19" s="380"/>
      <c r="G19" s="380"/>
      <c r="H19" s="380"/>
      <c r="I19" s="380"/>
      <c r="J19" s="381"/>
    </row>
    <row r="20" spans="1:10" s="61" customFormat="1" ht="50.1" customHeight="1" x14ac:dyDescent="0.2">
      <c r="A20" s="378" t="s">
        <v>170</v>
      </c>
      <c r="B20" s="379"/>
      <c r="C20" s="379"/>
      <c r="D20" s="379"/>
      <c r="E20" s="379"/>
      <c r="F20" s="380"/>
      <c r="G20" s="380"/>
      <c r="H20" s="380"/>
      <c r="I20" s="380"/>
      <c r="J20" s="381"/>
    </row>
    <row r="21" spans="1:10" s="61" customFormat="1" ht="50.1" customHeight="1" x14ac:dyDescent="0.2">
      <c r="A21" s="378" t="s">
        <v>171</v>
      </c>
      <c r="B21" s="379"/>
      <c r="C21" s="379"/>
      <c r="D21" s="379"/>
      <c r="E21" s="379"/>
      <c r="F21" s="380"/>
      <c r="G21" s="380"/>
      <c r="H21" s="380"/>
      <c r="I21" s="380"/>
      <c r="J21" s="381"/>
    </row>
    <row r="22" spans="1:10" s="61" customFormat="1" ht="50.1" customHeight="1" thickBot="1" x14ac:dyDescent="0.25">
      <c r="A22" s="382" t="s">
        <v>172</v>
      </c>
      <c r="B22" s="383"/>
      <c r="C22" s="383"/>
      <c r="D22" s="383"/>
      <c r="E22" s="383"/>
      <c r="F22" s="384">
        <f>SUM(F18:J21)</f>
        <v>0</v>
      </c>
      <c r="G22" s="384"/>
      <c r="H22" s="384"/>
      <c r="I22" s="384"/>
      <c r="J22" s="385"/>
    </row>
    <row r="23" spans="1:10" ht="13.5" thickTop="1" x14ac:dyDescent="0.2"/>
  </sheetData>
  <sheetProtection password="E686" sheet="1" formatRows="0"/>
  <mergeCells count="19">
    <mergeCell ref="A21:E21"/>
    <mergeCell ref="F21:J21"/>
    <mergeCell ref="A18:E18"/>
    <mergeCell ref="F18:J18"/>
    <mergeCell ref="A22:E22"/>
    <mergeCell ref="F22:J22"/>
    <mergeCell ref="A19:E19"/>
    <mergeCell ref="F19:J19"/>
    <mergeCell ref="A20:E20"/>
    <mergeCell ref="F20:J20"/>
    <mergeCell ref="A1:J2"/>
    <mergeCell ref="A3:J4"/>
    <mergeCell ref="A17:E17"/>
    <mergeCell ref="F17:J17"/>
    <mergeCell ref="A12:J14"/>
    <mergeCell ref="A5:J11"/>
    <mergeCell ref="A15:E15"/>
    <mergeCell ref="F15:J15"/>
    <mergeCell ref="A16:J16"/>
  </mergeCells>
  <dataValidations count="1">
    <dataValidation type="list" allowBlank="1" showInputMessage="1" showErrorMessage="1" sqref="F15:J15">
      <formula1>yes</formula1>
    </dataValidation>
  </dataValidations>
  <pageMargins left="0.75" right="0.75" top="1" bottom="1" header="0.5" footer="0.5"/>
  <pageSetup scale="86" fitToHeight="0" orientation="landscape" r:id="rId1"/>
  <headerFooter alignWithMargins="0">
    <oddHeader>&amp;LFFY 2010 Consolidated Application&amp;C&amp;A&amp;R&amp;P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23"/>
  <sheetViews>
    <sheetView topLeftCell="A16" zoomScaleNormal="100" workbookViewId="0">
      <selection activeCell="J30" sqref="J30"/>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07" t="s">
        <v>234</v>
      </c>
      <c r="B1" s="408"/>
      <c r="C1" s="408"/>
      <c r="D1" s="408"/>
      <c r="E1" s="408"/>
      <c r="F1" s="408"/>
      <c r="G1" s="408"/>
      <c r="H1" s="408"/>
      <c r="I1" s="408"/>
      <c r="J1" s="409"/>
    </row>
    <row r="2" spans="1:10" ht="12.75" customHeight="1" x14ac:dyDescent="0.2">
      <c r="A2" s="410"/>
      <c r="B2" s="411"/>
      <c r="C2" s="411"/>
      <c r="D2" s="411"/>
      <c r="E2" s="411"/>
      <c r="F2" s="411"/>
      <c r="G2" s="411"/>
      <c r="H2" s="411"/>
      <c r="I2" s="411"/>
      <c r="J2" s="412"/>
    </row>
    <row r="3" spans="1:10" ht="12.75" customHeight="1" x14ac:dyDescent="0.2">
      <c r="A3" s="298" t="s">
        <v>380</v>
      </c>
      <c r="B3" s="299"/>
      <c r="C3" s="299"/>
      <c r="D3" s="299"/>
      <c r="E3" s="299"/>
      <c r="F3" s="299"/>
      <c r="G3" s="299"/>
      <c r="H3" s="299"/>
      <c r="I3" s="299"/>
      <c r="J3" s="300"/>
    </row>
    <row r="4" spans="1:10" ht="12.75" customHeight="1" x14ac:dyDescent="0.2">
      <c r="A4" s="301"/>
      <c r="B4" s="302"/>
      <c r="C4" s="302"/>
      <c r="D4" s="302"/>
      <c r="E4" s="302"/>
      <c r="F4" s="302"/>
      <c r="G4" s="302"/>
      <c r="H4" s="302"/>
      <c r="I4" s="302"/>
      <c r="J4" s="303"/>
    </row>
    <row r="5" spans="1:10" ht="12.75" customHeight="1" x14ac:dyDescent="0.2">
      <c r="A5" s="301"/>
      <c r="B5" s="302"/>
      <c r="C5" s="302"/>
      <c r="D5" s="302"/>
      <c r="E5" s="302"/>
      <c r="F5" s="302"/>
      <c r="G5" s="302"/>
      <c r="H5" s="302"/>
      <c r="I5" s="302"/>
      <c r="J5" s="303"/>
    </row>
    <row r="6" spans="1:10" ht="12.75" customHeight="1" x14ac:dyDescent="0.2">
      <c r="A6" s="304"/>
      <c r="B6" s="305"/>
      <c r="C6" s="305"/>
      <c r="D6" s="305"/>
      <c r="E6" s="305"/>
      <c r="F6" s="305"/>
      <c r="G6" s="305"/>
      <c r="H6" s="305"/>
      <c r="I6" s="305"/>
      <c r="J6" s="306"/>
    </row>
    <row r="7" spans="1:10" s="61" customFormat="1" x14ac:dyDescent="0.2">
      <c r="A7" s="55"/>
      <c r="B7" s="56"/>
      <c r="C7" s="57"/>
      <c r="D7" s="58"/>
      <c r="E7" s="58"/>
      <c r="F7" s="58"/>
      <c r="G7" s="58"/>
      <c r="H7" s="59"/>
      <c r="I7" s="57"/>
      <c r="J7" s="60"/>
    </row>
    <row r="8" spans="1:10" ht="12.75" customHeight="1" x14ac:dyDescent="0.2">
      <c r="A8" s="413" t="s">
        <v>213</v>
      </c>
      <c r="B8" s="414"/>
      <c r="C8" s="414"/>
      <c r="D8" s="414"/>
      <c r="E8" s="414"/>
      <c r="F8" s="414"/>
      <c r="G8" s="414"/>
      <c r="H8" s="414"/>
      <c r="I8" s="414"/>
      <c r="J8" s="415"/>
    </row>
    <row r="9" spans="1:10" ht="12.75" customHeight="1" x14ac:dyDescent="0.2">
      <c r="A9" s="416"/>
      <c r="B9" s="417"/>
      <c r="C9" s="417"/>
      <c r="D9" s="417"/>
      <c r="E9" s="417"/>
      <c r="F9" s="417"/>
      <c r="G9" s="417"/>
      <c r="H9" s="417"/>
      <c r="I9" s="417"/>
      <c r="J9" s="418"/>
    </row>
    <row r="10" spans="1:10" ht="12.75" customHeight="1" x14ac:dyDescent="0.2">
      <c r="A10" s="416"/>
      <c r="B10" s="417"/>
      <c r="C10" s="417"/>
      <c r="D10" s="417"/>
      <c r="E10" s="417"/>
      <c r="F10" s="417"/>
      <c r="G10" s="417"/>
      <c r="H10" s="417"/>
      <c r="I10" s="417"/>
      <c r="J10" s="418"/>
    </row>
    <row r="11" spans="1:10" ht="12.75" customHeight="1" x14ac:dyDescent="0.2">
      <c r="A11" s="416"/>
      <c r="B11" s="417"/>
      <c r="C11" s="417"/>
      <c r="D11" s="417"/>
      <c r="E11" s="417"/>
      <c r="F11" s="417"/>
      <c r="G11" s="417"/>
      <c r="H11" s="417"/>
      <c r="I11" s="417"/>
      <c r="J11" s="418"/>
    </row>
    <row r="12" spans="1:10" ht="12.75" customHeight="1" x14ac:dyDescent="0.2">
      <c r="A12" s="416"/>
      <c r="B12" s="417"/>
      <c r="C12" s="417"/>
      <c r="D12" s="417"/>
      <c r="E12" s="417"/>
      <c r="F12" s="417"/>
      <c r="G12" s="417"/>
      <c r="H12" s="417"/>
      <c r="I12" s="417"/>
      <c r="J12" s="418"/>
    </row>
    <row r="13" spans="1:10" ht="12.75" customHeight="1" x14ac:dyDescent="0.2">
      <c r="A13" s="416"/>
      <c r="B13" s="417"/>
      <c r="C13" s="417"/>
      <c r="D13" s="417"/>
      <c r="E13" s="417"/>
      <c r="F13" s="417"/>
      <c r="G13" s="417"/>
      <c r="H13" s="417"/>
      <c r="I13" s="417"/>
      <c r="J13" s="418"/>
    </row>
    <row r="14" spans="1:10" ht="12.75" customHeight="1" x14ac:dyDescent="0.2">
      <c r="A14" s="416"/>
      <c r="B14" s="417"/>
      <c r="C14" s="417"/>
      <c r="D14" s="417"/>
      <c r="E14" s="417"/>
      <c r="F14" s="417"/>
      <c r="G14" s="417"/>
      <c r="H14" s="417"/>
      <c r="I14" s="417"/>
      <c r="J14" s="418"/>
    </row>
    <row r="15" spans="1:10" ht="12.75" customHeight="1" x14ac:dyDescent="0.2">
      <c r="A15" s="416"/>
      <c r="B15" s="417"/>
      <c r="C15" s="417"/>
      <c r="D15" s="417"/>
      <c r="E15" s="417"/>
      <c r="F15" s="417"/>
      <c r="G15" s="417"/>
      <c r="H15" s="417"/>
      <c r="I15" s="417"/>
      <c r="J15" s="418"/>
    </row>
    <row r="16" spans="1:10" ht="12.75" customHeight="1" x14ac:dyDescent="0.2">
      <c r="A16" s="416"/>
      <c r="B16" s="417"/>
      <c r="C16" s="417"/>
      <c r="D16" s="417"/>
      <c r="E16" s="417"/>
      <c r="F16" s="417"/>
      <c r="G16" s="417"/>
      <c r="H16" s="417"/>
      <c r="I16" s="417"/>
      <c r="J16" s="418"/>
    </row>
    <row r="17" spans="1:10" ht="12.75" customHeight="1" x14ac:dyDescent="0.2">
      <c r="A17" s="416"/>
      <c r="B17" s="417"/>
      <c r="C17" s="417"/>
      <c r="D17" s="417"/>
      <c r="E17" s="417"/>
      <c r="F17" s="417"/>
      <c r="G17" s="417"/>
      <c r="H17" s="417"/>
      <c r="I17" s="417"/>
      <c r="J17" s="418"/>
    </row>
    <row r="18" spans="1:10" ht="12.75" customHeight="1" x14ac:dyDescent="0.2">
      <c r="A18" s="416"/>
      <c r="B18" s="417"/>
      <c r="C18" s="417"/>
      <c r="D18" s="417"/>
      <c r="E18" s="417"/>
      <c r="F18" s="417"/>
      <c r="G18" s="417"/>
      <c r="H18" s="417"/>
      <c r="I18" s="417"/>
      <c r="J18" s="418"/>
    </row>
    <row r="19" spans="1:10" ht="13.5" thickBot="1" x14ac:dyDescent="0.25">
      <c r="A19" s="89"/>
      <c r="B19" s="73"/>
      <c r="C19" s="73"/>
      <c r="D19" s="73"/>
      <c r="E19" s="73"/>
      <c r="F19" s="73"/>
      <c r="G19" s="73"/>
      <c r="H19" s="73"/>
      <c r="I19" s="73"/>
      <c r="J19" s="113"/>
    </row>
    <row r="20" spans="1:10" ht="13.5" customHeight="1" thickBot="1" x14ac:dyDescent="0.25">
      <c r="A20" s="90"/>
      <c r="B20" s="74" t="s">
        <v>23</v>
      </c>
      <c r="C20" s="75"/>
      <c r="D20" s="398" t="s">
        <v>214</v>
      </c>
      <c r="E20" s="398"/>
      <c r="F20" s="398"/>
      <c r="G20" s="398"/>
      <c r="H20" s="398"/>
      <c r="I20" s="398"/>
      <c r="J20" s="406"/>
    </row>
    <row r="21" spans="1:10" ht="13.5" customHeight="1" x14ac:dyDescent="0.2">
      <c r="A21" s="90"/>
      <c r="B21" s="77"/>
      <c r="C21" s="75"/>
      <c r="D21" s="398"/>
      <c r="E21" s="398"/>
      <c r="F21" s="398"/>
      <c r="G21" s="398"/>
      <c r="H21" s="398"/>
      <c r="I21" s="398"/>
      <c r="J21" s="406"/>
    </row>
    <row r="22" spans="1:10" ht="13.5" thickBot="1" x14ac:dyDescent="0.25">
      <c r="A22" s="90"/>
      <c r="B22" s="76"/>
      <c r="C22" s="75"/>
      <c r="D22" s="75"/>
      <c r="E22" s="75"/>
      <c r="F22" s="75"/>
      <c r="G22" s="75"/>
      <c r="H22" s="75"/>
      <c r="I22" s="75"/>
      <c r="J22" s="87"/>
    </row>
    <row r="23" spans="1:10" ht="13.5" customHeight="1" thickBot="1" x14ac:dyDescent="0.25">
      <c r="A23" s="90"/>
      <c r="B23" s="77"/>
      <c r="C23" s="75"/>
      <c r="D23" s="398" t="s">
        <v>215</v>
      </c>
      <c r="E23" s="398"/>
      <c r="F23" s="398"/>
      <c r="G23" s="398"/>
      <c r="H23" s="419"/>
      <c r="I23" s="85">
        <v>40369</v>
      </c>
      <c r="J23" s="127"/>
    </row>
    <row r="24" spans="1:10" ht="12.75" hidden="1" customHeight="1" x14ac:dyDescent="0.2">
      <c r="A24" s="90"/>
      <c r="B24" s="77"/>
      <c r="C24" s="75"/>
      <c r="D24" s="126"/>
      <c r="E24" s="126"/>
      <c r="F24" s="126"/>
      <c r="G24" s="126"/>
      <c r="H24" s="126"/>
      <c r="I24" s="126"/>
      <c r="J24" s="127"/>
    </row>
    <row r="25" spans="1:10" ht="12.75" customHeight="1" thickBot="1" x14ac:dyDescent="0.25">
      <c r="A25" s="90"/>
      <c r="B25" s="77"/>
      <c r="C25" s="75"/>
      <c r="D25" s="126"/>
      <c r="E25" s="126"/>
      <c r="F25" s="126"/>
      <c r="G25" s="126"/>
      <c r="H25" s="126"/>
      <c r="I25" s="126"/>
      <c r="J25" s="127"/>
    </row>
    <row r="26" spans="1:10" ht="12.75" customHeight="1" thickBot="1" x14ac:dyDescent="0.25">
      <c r="A26" s="90"/>
      <c r="B26" s="77"/>
      <c r="C26" s="75"/>
      <c r="D26" s="398" t="s">
        <v>216</v>
      </c>
      <c r="E26" s="398"/>
      <c r="F26" s="398"/>
      <c r="G26" s="398"/>
      <c r="H26" s="419"/>
      <c r="I26" s="85">
        <v>40755</v>
      </c>
      <c r="J26" s="127"/>
    </row>
    <row r="27" spans="1:10" ht="12.75" customHeight="1" x14ac:dyDescent="0.2">
      <c r="A27" s="90"/>
      <c r="B27" s="77"/>
      <c r="C27" s="75"/>
      <c r="D27" s="126"/>
      <c r="E27" s="126"/>
      <c r="F27" s="126"/>
      <c r="G27" s="126"/>
      <c r="H27" s="126"/>
      <c r="I27" s="126"/>
      <c r="J27" s="127"/>
    </row>
    <row r="28" spans="1:10" ht="12.75" customHeight="1" x14ac:dyDescent="0.2">
      <c r="A28" s="90"/>
      <c r="B28" s="420" t="s">
        <v>217</v>
      </c>
      <c r="C28" s="420"/>
      <c r="D28" s="420"/>
      <c r="E28" s="420"/>
      <c r="F28" s="420"/>
      <c r="G28" s="420"/>
      <c r="H28" s="420"/>
      <c r="I28" s="126"/>
      <c r="J28" s="98"/>
    </row>
    <row r="29" spans="1:10" ht="12.75" customHeight="1" x14ac:dyDescent="0.2">
      <c r="A29" s="90"/>
      <c r="B29" s="76"/>
      <c r="C29" s="75"/>
      <c r="D29" s="75"/>
      <c r="E29" s="75"/>
      <c r="F29" s="75"/>
      <c r="G29" s="75"/>
      <c r="H29" s="75"/>
      <c r="I29" s="75"/>
      <c r="J29" s="87"/>
    </row>
    <row r="30" spans="1:10" ht="12.75" customHeight="1" x14ac:dyDescent="0.2">
      <c r="A30" s="90"/>
      <c r="B30" s="421" t="s">
        <v>227</v>
      </c>
      <c r="C30" s="421"/>
      <c r="D30" s="75"/>
      <c r="E30" s="75"/>
      <c r="F30" s="75"/>
      <c r="G30" s="75"/>
      <c r="H30" s="75"/>
      <c r="I30" s="75"/>
      <c r="J30" s="87"/>
    </row>
    <row r="31" spans="1:10" ht="12.75" customHeight="1" thickBot="1" x14ac:dyDescent="0.25">
      <c r="A31" s="90"/>
      <c r="B31" s="76"/>
      <c r="C31" s="75"/>
      <c r="D31" s="75"/>
      <c r="E31" s="75"/>
      <c r="F31" s="75"/>
      <c r="G31" s="75"/>
      <c r="H31" s="75"/>
      <c r="I31" s="75"/>
      <c r="J31" s="87"/>
    </row>
    <row r="32" spans="1:10" ht="12.75" customHeight="1" thickBot="1" x14ac:dyDescent="0.25">
      <c r="A32" s="90"/>
      <c r="B32" s="74"/>
      <c r="C32" s="75"/>
      <c r="D32" s="398" t="s">
        <v>223</v>
      </c>
      <c r="E32" s="398"/>
      <c r="F32" s="398"/>
      <c r="G32" s="398"/>
      <c r="H32" s="398"/>
      <c r="I32" s="126"/>
      <c r="J32" s="127"/>
    </row>
    <row r="33" spans="1:10" ht="13.5" thickBot="1" x14ac:dyDescent="0.25">
      <c r="A33" s="90"/>
      <c r="B33" s="77"/>
      <c r="C33" s="75"/>
      <c r="D33" s="126"/>
      <c r="E33" s="126"/>
      <c r="F33" s="126"/>
      <c r="G33" s="126"/>
      <c r="H33" s="126"/>
      <c r="I33" s="126"/>
      <c r="J33" s="127"/>
    </row>
    <row r="34" spans="1:10" ht="12.75" customHeight="1" thickBot="1" x14ac:dyDescent="0.25">
      <c r="A34" s="90"/>
      <c r="B34" s="79"/>
      <c r="C34" s="75"/>
      <c r="D34" s="399" t="s">
        <v>218</v>
      </c>
      <c r="E34" s="399"/>
      <c r="F34" s="399"/>
      <c r="G34" s="399"/>
      <c r="H34" s="399"/>
      <c r="I34" s="78"/>
      <c r="J34" s="92"/>
    </row>
    <row r="35" spans="1:10" ht="13.5" thickBot="1" x14ac:dyDescent="0.25">
      <c r="A35" s="90"/>
      <c r="B35" s="77"/>
      <c r="C35" s="75"/>
      <c r="D35" s="400"/>
      <c r="E35" s="401"/>
      <c r="F35" s="401"/>
      <c r="G35" s="401"/>
      <c r="H35" s="401"/>
      <c r="I35" s="402"/>
      <c r="J35" s="127"/>
    </row>
    <row r="36" spans="1:10" ht="13.5" thickBot="1" x14ac:dyDescent="0.25">
      <c r="A36" s="90"/>
      <c r="B36" s="77"/>
      <c r="C36" s="75"/>
      <c r="D36" s="126"/>
      <c r="E36" s="126"/>
      <c r="F36" s="126"/>
      <c r="G36" s="126"/>
      <c r="H36" s="126"/>
      <c r="I36" s="126"/>
      <c r="J36" s="127"/>
    </row>
    <row r="37" spans="1:10" ht="13.5" thickBot="1" x14ac:dyDescent="0.25">
      <c r="A37" s="90"/>
      <c r="B37" s="79"/>
      <c r="C37" s="75"/>
      <c r="D37" s="126" t="s">
        <v>219</v>
      </c>
      <c r="E37" s="126"/>
      <c r="F37" s="126"/>
      <c r="G37" s="126"/>
      <c r="H37" s="126"/>
      <c r="I37" s="126"/>
      <c r="J37" s="127"/>
    </row>
    <row r="38" spans="1:10" ht="13.5" thickBot="1" x14ac:dyDescent="0.25">
      <c r="A38" s="90"/>
      <c r="B38" s="76"/>
      <c r="C38" s="75"/>
      <c r="D38" s="80"/>
      <c r="E38" s="75"/>
      <c r="F38" s="75"/>
      <c r="G38" s="75"/>
      <c r="H38" s="75"/>
      <c r="I38" s="75"/>
      <c r="J38" s="87"/>
    </row>
    <row r="39" spans="1:10" ht="12.75" customHeight="1" thickBot="1" x14ac:dyDescent="0.25">
      <c r="A39" s="90"/>
      <c r="B39" s="74"/>
      <c r="C39" s="75"/>
      <c r="D39" s="398" t="s">
        <v>220</v>
      </c>
      <c r="E39" s="398"/>
      <c r="F39" s="398"/>
      <c r="G39" s="398"/>
      <c r="H39" s="398"/>
      <c r="I39" s="126"/>
      <c r="J39" s="127"/>
    </row>
    <row r="40" spans="1:10" ht="13.5" thickBot="1" x14ac:dyDescent="0.25">
      <c r="A40" s="90"/>
      <c r="B40" s="77"/>
      <c r="C40" s="75"/>
      <c r="D40" s="126"/>
      <c r="E40" s="126"/>
      <c r="F40" s="126"/>
      <c r="G40" s="126"/>
      <c r="H40" s="126"/>
      <c r="I40" s="126"/>
      <c r="J40" s="127"/>
    </row>
    <row r="41" spans="1:10" ht="12.75" customHeight="1" thickBot="1" x14ac:dyDescent="0.25">
      <c r="A41" s="90"/>
      <c r="B41" s="79"/>
      <c r="C41" s="75"/>
      <c r="D41" s="399" t="s">
        <v>221</v>
      </c>
      <c r="E41" s="399"/>
      <c r="F41" s="399"/>
      <c r="G41" s="399"/>
      <c r="H41" s="399"/>
      <c r="I41" s="78"/>
      <c r="J41" s="92"/>
    </row>
    <row r="42" spans="1:10" ht="13.5" thickBot="1" x14ac:dyDescent="0.25">
      <c r="A42" s="90"/>
      <c r="B42" s="77"/>
      <c r="C42" s="75"/>
      <c r="D42" s="126"/>
      <c r="E42" s="126"/>
      <c r="F42" s="126"/>
      <c r="G42" s="126"/>
      <c r="H42" s="126"/>
      <c r="I42" s="126"/>
      <c r="J42" s="127"/>
    </row>
    <row r="43" spans="1:10" ht="13.5" thickBot="1" x14ac:dyDescent="0.25">
      <c r="A43" s="90"/>
      <c r="B43" s="79"/>
      <c r="C43" s="75"/>
      <c r="D43" s="126" t="s">
        <v>222</v>
      </c>
      <c r="E43" s="126"/>
      <c r="F43" s="126"/>
      <c r="G43" s="126"/>
      <c r="H43" s="126"/>
      <c r="I43" s="126"/>
      <c r="J43" s="127"/>
    </row>
    <row r="44" spans="1:10" ht="13.5" thickBot="1" x14ac:dyDescent="0.25">
      <c r="A44" s="90"/>
      <c r="B44" s="76"/>
      <c r="C44" s="75"/>
      <c r="D44" s="80"/>
      <c r="E44" s="75"/>
      <c r="F44" s="75"/>
      <c r="G44" s="75"/>
      <c r="H44" s="75"/>
      <c r="I44" s="75"/>
      <c r="J44" s="87"/>
    </row>
    <row r="45" spans="1:10" ht="12.75" customHeight="1" thickBot="1" x14ac:dyDescent="0.25">
      <c r="A45" s="90"/>
      <c r="B45" s="74"/>
      <c r="C45" s="75"/>
      <c r="D45" s="398" t="s">
        <v>224</v>
      </c>
      <c r="E45" s="398"/>
      <c r="F45" s="398"/>
      <c r="G45" s="398"/>
      <c r="H45" s="398"/>
      <c r="I45" s="126"/>
      <c r="J45" s="127"/>
    </row>
    <row r="46" spans="1:10" ht="13.5" thickBot="1" x14ac:dyDescent="0.25">
      <c r="A46" s="90"/>
      <c r="B46" s="77"/>
      <c r="C46" s="75"/>
      <c r="D46" s="126"/>
      <c r="E46" s="126"/>
      <c r="F46" s="126"/>
      <c r="G46" s="126"/>
      <c r="H46" s="126"/>
      <c r="I46" s="126"/>
      <c r="J46" s="127"/>
    </row>
    <row r="47" spans="1:10" ht="12.75" customHeight="1" thickBot="1" x14ac:dyDescent="0.25">
      <c r="A47" s="90"/>
      <c r="B47" s="79"/>
      <c r="C47" s="75"/>
      <c r="D47" s="399" t="s">
        <v>225</v>
      </c>
      <c r="E47" s="399"/>
      <c r="F47" s="399"/>
      <c r="G47" s="399"/>
      <c r="H47" s="399"/>
      <c r="I47" s="78"/>
      <c r="J47" s="92"/>
    </row>
    <row r="48" spans="1:10" ht="13.5" customHeight="1" thickBot="1" x14ac:dyDescent="0.25">
      <c r="A48" s="90"/>
      <c r="B48" s="77"/>
      <c r="C48" s="75"/>
      <c r="D48" s="114"/>
      <c r="E48" s="126"/>
      <c r="F48" s="126"/>
      <c r="G48" s="126"/>
      <c r="H48" s="126"/>
      <c r="I48" s="126"/>
      <c r="J48" s="127"/>
    </row>
    <row r="49" spans="1:10" ht="12.75" customHeight="1" thickBot="1" x14ac:dyDescent="0.25">
      <c r="A49" s="90"/>
      <c r="B49" s="79"/>
      <c r="C49" s="75"/>
      <c r="D49" s="398" t="s">
        <v>226</v>
      </c>
      <c r="E49" s="398"/>
      <c r="F49" s="398"/>
      <c r="G49" s="398"/>
      <c r="H49" s="398"/>
      <c r="I49" s="398"/>
      <c r="J49" s="127"/>
    </row>
    <row r="50" spans="1:10" ht="13.5" thickBot="1" x14ac:dyDescent="0.25">
      <c r="A50" s="90"/>
      <c r="B50" s="77"/>
      <c r="C50" s="75"/>
      <c r="D50" s="400" t="s">
        <v>549</v>
      </c>
      <c r="E50" s="401"/>
      <c r="F50" s="401"/>
      <c r="G50" s="401"/>
      <c r="H50" s="401"/>
      <c r="I50" s="402"/>
      <c r="J50" s="127"/>
    </row>
    <row r="51" spans="1:10" x14ac:dyDescent="0.2">
      <c r="A51" s="90"/>
      <c r="B51" s="76"/>
      <c r="C51" s="75"/>
      <c r="D51" s="80"/>
      <c r="E51" s="75"/>
      <c r="F51" s="75"/>
      <c r="G51" s="75"/>
      <c r="H51" s="75"/>
      <c r="I51" s="75"/>
      <c r="J51" s="87"/>
    </row>
    <row r="52" spans="1:10" ht="12.75" customHeight="1" x14ac:dyDescent="0.2">
      <c r="A52" s="90"/>
      <c r="B52" s="421" t="s">
        <v>228</v>
      </c>
      <c r="C52" s="421"/>
      <c r="D52" s="75"/>
      <c r="E52" s="75"/>
      <c r="F52" s="75"/>
      <c r="G52" s="75"/>
      <c r="H52" s="75"/>
      <c r="I52" s="75"/>
      <c r="J52" s="87"/>
    </row>
    <row r="53" spans="1:10" ht="12.75" customHeight="1" thickBot="1" x14ac:dyDescent="0.25">
      <c r="A53" s="90"/>
      <c r="B53" s="76"/>
      <c r="C53" s="75"/>
      <c r="D53" s="75"/>
      <c r="E53" s="75"/>
      <c r="F53" s="75"/>
      <c r="G53" s="75"/>
      <c r="H53" s="75"/>
      <c r="I53" s="75"/>
      <c r="J53" s="87"/>
    </row>
    <row r="54" spans="1:10" ht="12.75" customHeight="1" thickBot="1" x14ac:dyDescent="0.25">
      <c r="A54" s="90"/>
      <c r="B54" s="74" t="s">
        <v>23</v>
      </c>
      <c r="C54" s="75"/>
      <c r="D54" s="398" t="s">
        <v>229</v>
      </c>
      <c r="E54" s="398"/>
      <c r="F54" s="398"/>
      <c r="G54" s="398"/>
      <c r="H54" s="398"/>
      <c r="I54" s="126"/>
      <c r="J54" s="127"/>
    </row>
    <row r="55" spans="1:10" ht="13.5" thickBot="1" x14ac:dyDescent="0.25">
      <c r="A55" s="90"/>
      <c r="B55" s="77"/>
      <c r="C55" s="75"/>
      <c r="D55" s="126"/>
      <c r="E55" s="126"/>
      <c r="F55" s="126"/>
      <c r="G55" s="126"/>
      <c r="H55" s="126"/>
      <c r="I55" s="126"/>
      <c r="J55" s="127"/>
    </row>
    <row r="56" spans="1:10" ht="12.75" customHeight="1" thickBot="1" x14ac:dyDescent="0.25">
      <c r="A56" s="90"/>
      <c r="B56" s="79" t="s">
        <v>23</v>
      </c>
      <c r="C56" s="75"/>
      <c r="D56" s="399" t="s">
        <v>230</v>
      </c>
      <c r="E56" s="399"/>
      <c r="F56" s="399"/>
      <c r="G56" s="399"/>
      <c r="H56" s="399"/>
      <c r="I56" s="78"/>
      <c r="J56" s="92"/>
    </row>
    <row r="57" spans="1:10" ht="13.5" thickBot="1" x14ac:dyDescent="0.25">
      <c r="A57" s="90"/>
      <c r="B57" s="77"/>
      <c r="C57" s="75"/>
      <c r="D57" s="126"/>
      <c r="E57" s="126"/>
      <c r="F57" s="126"/>
      <c r="G57" s="126"/>
      <c r="H57" s="126"/>
      <c r="I57" s="126"/>
      <c r="J57" s="127"/>
    </row>
    <row r="58" spans="1:10" ht="12.75" customHeight="1" thickBot="1" x14ac:dyDescent="0.25">
      <c r="A58" s="90"/>
      <c r="B58" s="79" t="s">
        <v>23</v>
      </c>
      <c r="C58" s="75"/>
      <c r="D58" s="398" t="s">
        <v>231</v>
      </c>
      <c r="E58" s="398"/>
      <c r="F58" s="398"/>
      <c r="G58" s="398"/>
      <c r="H58" s="398"/>
      <c r="I58" s="126"/>
      <c r="J58" s="127"/>
    </row>
    <row r="59" spans="1:10" ht="13.5" thickBot="1" x14ac:dyDescent="0.25">
      <c r="A59" s="90"/>
      <c r="B59" s="76"/>
      <c r="C59" s="75"/>
      <c r="D59" s="80"/>
      <c r="E59" s="75"/>
      <c r="F59" s="75"/>
      <c r="G59" s="75"/>
      <c r="H59" s="75"/>
      <c r="I59" s="75"/>
      <c r="J59" s="87"/>
    </row>
    <row r="60" spans="1:10" ht="12.75" customHeight="1" thickBot="1" x14ac:dyDescent="0.25">
      <c r="A60" s="90"/>
      <c r="B60" s="74" t="s">
        <v>23</v>
      </c>
      <c r="C60" s="75"/>
      <c r="D60" s="398" t="s">
        <v>232</v>
      </c>
      <c r="E60" s="398"/>
      <c r="F60" s="398"/>
      <c r="G60" s="398"/>
      <c r="H60" s="398"/>
      <c r="I60" s="126"/>
      <c r="J60" s="127"/>
    </row>
    <row r="61" spans="1:10" ht="13.5" thickBot="1" x14ac:dyDescent="0.25">
      <c r="A61" s="90"/>
      <c r="B61" s="77"/>
      <c r="C61" s="75"/>
      <c r="D61" s="126"/>
      <c r="E61" s="126"/>
      <c r="F61" s="126"/>
      <c r="G61" s="126"/>
      <c r="H61" s="126"/>
      <c r="I61" s="126"/>
      <c r="J61" s="127"/>
    </row>
    <row r="62" spans="1:10" ht="12.75" customHeight="1" thickBot="1" x14ac:dyDescent="0.25">
      <c r="A62" s="90"/>
      <c r="B62" s="79" t="s">
        <v>23</v>
      </c>
      <c r="C62" s="75"/>
      <c r="D62" s="399" t="s">
        <v>233</v>
      </c>
      <c r="E62" s="399"/>
      <c r="F62" s="399"/>
      <c r="G62" s="399"/>
      <c r="H62" s="399"/>
      <c r="I62" s="78"/>
      <c r="J62" s="92"/>
    </row>
    <row r="63" spans="1:10" ht="13.5" thickBot="1" x14ac:dyDescent="0.25">
      <c r="A63" s="90"/>
      <c r="B63" s="77"/>
      <c r="C63" s="75"/>
      <c r="D63" s="126"/>
      <c r="E63" s="126"/>
      <c r="F63" s="126"/>
      <c r="G63" s="126"/>
      <c r="H63" s="126"/>
      <c r="I63" s="126"/>
      <c r="J63" s="127"/>
    </row>
    <row r="64" spans="1:10" ht="12.75" customHeight="1" thickBot="1" x14ac:dyDescent="0.25">
      <c r="A64" s="90"/>
      <c r="B64" s="79" t="s">
        <v>23</v>
      </c>
      <c r="C64" s="75"/>
      <c r="D64" s="398" t="s">
        <v>226</v>
      </c>
      <c r="E64" s="398"/>
      <c r="F64" s="398"/>
      <c r="G64" s="398"/>
      <c r="H64" s="398"/>
      <c r="I64" s="398"/>
      <c r="J64" s="127"/>
    </row>
    <row r="65" spans="1:10" ht="13.5" thickBot="1" x14ac:dyDescent="0.25">
      <c r="A65" s="90"/>
      <c r="B65" s="77"/>
      <c r="C65" s="75"/>
      <c r="D65" s="400" t="s">
        <v>550</v>
      </c>
      <c r="E65" s="401"/>
      <c r="F65" s="401"/>
      <c r="G65" s="401"/>
      <c r="H65" s="401"/>
      <c r="I65" s="402"/>
      <c r="J65" s="127"/>
    </row>
    <row r="66" spans="1:10" x14ac:dyDescent="0.2">
      <c r="A66" s="93"/>
      <c r="B66" s="81"/>
      <c r="C66" s="82"/>
      <c r="D66" s="83"/>
      <c r="E66" s="83"/>
      <c r="F66" s="83"/>
      <c r="G66" s="83"/>
      <c r="H66" s="83"/>
      <c r="I66" s="83"/>
      <c r="J66" s="94"/>
    </row>
    <row r="67" spans="1:10" s="61" customFormat="1" x14ac:dyDescent="0.2">
      <c r="A67" s="55"/>
      <c r="B67" s="56"/>
      <c r="C67" s="57"/>
      <c r="D67" s="58"/>
      <c r="E67" s="58"/>
      <c r="F67" s="58"/>
      <c r="G67" s="58"/>
      <c r="H67" s="59"/>
      <c r="I67" s="57"/>
      <c r="J67" s="60"/>
    </row>
    <row r="68" spans="1:10" s="61" customFormat="1" ht="25.5" customHeight="1" x14ac:dyDescent="0.2">
      <c r="A68" s="394" t="s">
        <v>309</v>
      </c>
      <c r="B68" s="395"/>
      <c r="C68" s="395"/>
      <c r="D68" s="395"/>
      <c r="E68" s="395"/>
      <c r="F68" s="395"/>
      <c r="G68" s="395"/>
      <c r="H68" s="395"/>
      <c r="I68" s="395"/>
      <c r="J68" s="396"/>
    </row>
    <row r="69" spans="1:10" ht="12.75" customHeight="1" x14ac:dyDescent="0.2">
      <c r="A69" s="321" t="s">
        <v>332</v>
      </c>
      <c r="B69" s="322"/>
      <c r="C69" s="322"/>
      <c r="D69" s="322"/>
      <c r="E69" s="322"/>
      <c r="F69" s="322"/>
      <c r="G69" s="322"/>
      <c r="H69" s="322"/>
      <c r="I69" s="322"/>
      <c r="J69" s="323"/>
    </row>
    <row r="70" spans="1:10" ht="12.75" customHeight="1" x14ac:dyDescent="0.2">
      <c r="A70" s="324"/>
      <c r="B70" s="325"/>
      <c r="C70" s="325"/>
      <c r="D70" s="325"/>
      <c r="E70" s="325"/>
      <c r="F70" s="325"/>
      <c r="G70" s="325"/>
      <c r="H70" s="325"/>
      <c r="I70" s="325"/>
      <c r="J70" s="326"/>
    </row>
    <row r="71" spans="1:10" ht="12.75" customHeight="1" x14ac:dyDescent="0.2">
      <c r="A71" s="324"/>
      <c r="B71" s="325"/>
      <c r="C71" s="325"/>
      <c r="D71" s="325"/>
      <c r="E71" s="325"/>
      <c r="F71" s="325"/>
      <c r="G71" s="325"/>
      <c r="H71" s="325"/>
      <c r="I71" s="325"/>
      <c r="J71" s="326"/>
    </row>
    <row r="72" spans="1:10" ht="15" customHeight="1" x14ac:dyDescent="0.2">
      <c r="A72" s="327"/>
      <c r="B72" s="328"/>
      <c r="C72" s="328"/>
      <c r="D72" s="328"/>
      <c r="E72" s="328"/>
      <c r="F72" s="328"/>
      <c r="G72" s="328"/>
      <c r="H72" s="328"/>
      <c r="I72" s="328"/>
      <c r="J72" s="329"/>
    </row>
    <row r="73" spans="1:10" ht="12.75" customHeight="1" thickBot="1" x14ac:dyDescent="0.25">
      <c r="A73" s="90"/>
      <c r="B73" s="77"/>
      <c r="C73" s="75"/>
      <c r="D73" s="126"/>
      <c r="E73" s="126"/>
      <c r="F73" s="126"/>
      <c r="G73" s="126"/>
      <c r="H73" s="126"/>
      <c r="I73" s="126"/>
      <c r="J73" s="127"/>
    </row>
    <row r="74" spans="1:10" ht="13.5" customHeight="1" thickBot="1" x14ac:dyDescent="0.25">
      <c r="A74" s="90"/>
      <c r="B74" s="74" t="s">
        <v>23</v>
      </c>
      <c r="C74" s="75"/>
      <c r="D74" s="389" t="s">
        <v>321</v>
      </c>
      <c r="E74" s="389"/>
      <c r="F74" s="389"/>
      <c r="G74" s="389"/>
      <c r="H74" s="389"/>
      <c r="I74" s="389"/>
      <c r="J74" s="404"/>
    </row>
    <row r="75" spans="1:10" ht="13.5" customHeight="1" x14ac:dyDescent="0.2">
      <c r="A75" s="90"/>
      <c r="B75" s="77"/>
      <c r="C75" s="75"/>
      <c r="D75" s="389"/>
      <c r="E75" s="389"/>
      <c r="F75" s="389"/>
      <c r="G75" s="389"/>
      <c r="H75" s="389"/>
      <c r="I75" s="389"/>
      <c r="J75" s="404"/>
    </row>
    <row r="76" spans="1:10" ht="13.5" customHeight="1" x14ac:dyDescent="0.2">
      <c r="A76" s="90"/>
      <c r="B76" s="77"/>
      <c r="C76" s="75"/>
      <c r="D76" s="389"/>
      <c r="E76" s="389"/>
      <c r="F76" s="389"/>
      <c r="G76" s="389"/>
      <c r="H76" s="389"/>
      <c r="I76" s="389"/>
      <c r="J76" s="404"/>
    </row>
    <row r="77" spans="1:10" ht="13.5" customHeight="1" x14ac:dyDescent="0.2">
      <c r="A77" s="90"/>
      <c r="B77" s="77"/>
      <c r="C77" s="75"/>
      <c r="D77" s="389"/>
      <c r="E77" s="389"/>
      <c r="F77" s="389"/>
      <c r="G77" s="389"/>
      <c r="H77" s="389"/>
      <c r="I77" s="389"/>
      <c r="J77" s="404"/>
    </row>
    <row r="78" spans="1:10" ht="13.5" customHeight="1" x14ac:dyDescent="0.2">
      <c r="A78" s="90"/>
      <c r="B78" s="77"/>
      <c r="C78" s="75"/>
      <c r="D78" s="389"/>
      <c r="E78" s="389"/>
      <c r="F78" s="389"/>
      <c r="G78" s="389"/>
      <c r="H78" s="389"/>
      <c r="I78" s="389"/>
      <c r="J78" s="404"/>
    </row>
    <row r="79" spans="1:10" ht="13.5" customHeight="1" x14ac:dyDescent="0.2">
      <c r="A79" s="90"/>
      <c r="B79" s="77"/>
      <c r="C79" s="75"/>
      <c r="D79" s="389"/>
      <c r="E79" s="389"/>
      <c r="F79" s="389"/>
      <c r="G79" s="389"/>
      <c r="H79" s="389"/>
      <c r="I79" s="389"/>
      <c r="J79" s="404"/>
    </row>
    <row r="80" spans="1:10" ht="13.5" customHeight="1" x14ac:dyDescent="0.2">
      <c r="A80" s="90"/>
      <c r="B80" s="77"/>
      <c r="C80" s="75"/>
      <c r="D80" s="389"/>
      <c r="E80" s="389"/>
      <c r="F80" s="389"/>
      <c r="G80" s="389"/>
      <c r="H80" s="389"/>
      <c r="I80" s="389"/>
      <c r="J80" s="404"/>
    </row>
    <row r="81" spans="1:11" ht="13.5" customHeight="1" x14ac:dyDescent="0.2">
      <c r="A81" s="90"/>
      <c r="B81" s="77"/>
      <c r="C81" s="75"/>
      <c r="D81" s="389"/>
      <c r="E81" s="389"/>
      <c r="F81" s="389"/>
      <c r="G81" s="389"/>
      <c r="H81" s="389"/>
      <c r="I81" s="389"/>
      <c r="J81" s="404"/>
    </row>
    <row r="82" spans="1:11" ht="13.5" customHeight="1" x14ac:dyDescent="0.2">
      <c r="A82" s="90"/>
      <c r="B82" s="77"/>
      <c r="C82" s="75"/>
      <c r="D82" s="389"/>
      <c r="E82" s="389"/>
      <c r="F82" s="389"/>
      <c r="G82" s="389"/>
      <c r="H82" s="389"/>
      <c r="I82" s="389"/>
      <c r="J82" s="404"/>
    </row>
    <row r="83" spans="1:11" ht="13.5" customHeight="1" x14ac:dyDescent="0.2">
      <c r="A83" s="90"/>
      <c r="B83" s="77"/>
      <c r="C83" s="75"/>
      <c r="D83" s="389"/>
      <c r="E83" s="389"/>
      <c r="F83" s="389"/>
      <c r="G83" s="389"/>
      <c r="H83" s="389"/>
      <c r="I83" s="389"/>
      <c r="J83" s="404"/>
    </row>
    <row r="84" spans="1:11" ht="13.5" customHeight="1" thickBot="1" x14ac:dyDescent="0.25">
      <c r="A84" s="90"/>
      <c r="B84" s="77"/>
      <c r="C84" s="75"/>
      <c r="D84" s="389"/>
      <c r="E84" s="389"/>
      <c r="F84" s="389"/>
      <c r="G84" s="389"/>
      <c r="H84" s="389"/>
      <c r="I84" s="389"/>
      <c r="J84" s="404"/>
    </row>
    <row r="85" spans="1:11" ht="12.75" customHeight="1" thickBot="1" x14ac:dyDescent="0.25">
      <c r="A85" s="90"/>
      <c r="B85" s="74" t="s">
        <v>23</v>
      </c>
      <c r="C85" s="75"/>
      <c r="D85" s="398" t="s">
        <v>322</v>
      </c>
      <c r="E85" s="398"/>
      <c r="F85" s="398"/>
      <c r="G85" s="398"/>
      <c r="H85" s="398"/>
      <c r="I85" s="398"/>
      <c r="J85" s="406"/>
    </row>
    <row r="86" spans="1:11" ht="12.75" customHeight="1" x14ac:dyDescent="0.2">
      <c r="A86" s="90"/>
      <c r="B86" s="77"/>
      <c r="C86" s="75"/>
      <c r="D86" s="126"/>
      <c r="E86" s="126"/>
      <c r="F86" s="126"/>
      <c r="G86" s="126"/>
      <c r="H86" s="126"/>
      <c r="I86" s="126"/>
      <c r="J86" s="127"/>
    </row>
    <row r="87" spans="1:11" ht="12.75" customHeight="1" x14ac:dyDescent="0.2">
      <c r="A87" s="90"/>
      <c r="B87" s="77"/>
      <c r="C87" s="75"/>
      <c r="D87" s="126"/>
      <c r="E87" s="126"/>
      <c r="F87" s="126"/>
      <c r="G87" s="126"/>
      <c r="H87" s="126"/>
      <c r="I87" s="126"/>
      <c r="J87" s="127"/>
    </row>
    <row r="88" spans="1:11" ht="12.75" customHeight="1" x14ac:dyDescent="0.2">
      <c r="A88" s="90"/>
      <c r="B88" s="397" t="s">
        <v>325</v>
      </c>
      <c r="C88" s="397"/>
      <c r="D88" s="397"/>
      <c r="E88" s="397"/>
      <c r="F88" s="397"/>
      <c r="G88" s="397"/>
      <c r="H88" s="397"/>
      <c r="I88" s="397"/>
      <c r="J88" s="405"/>
      <c r="K88" s="98"/>
    </row>
    <row r="89" spans="1:11" ht="12.75" customHeight="1" x14ac:dyDescent="0.2">
      <c r="A89" s="90"/>
      <c r="B89" s="397"/>
      <c r="C89" s="397"/>
      <c r="D89" s="397"/>
      <c r="E89" s="397"/>
      <c r="F89" s="397"/>
      <c r="G89" s="397"/>
      <c r="H89" s="397"/>
      <c r="I89" s="397"/>
      <c r="J89" s="405"/>
      <c r="K89" s="98"/>
    </row>
    <row r="90" spans="1:11" ht="12.75" customHeight="1" thickBot="1" x14ac:dyDescent="0.25">
      <c r="A90" s="90"/>
      <c r="B90" s="76"/>
      <c r="C90" s="75"/>
      <c r="D90" s="75"/>
      <c r="E90" s="75"/>
      <c r="F90" s="75"/>
      <c r="G90" s="75"/>
      <c r="H90" s="75"/>
      <c r="I90" s="75"/>
      <c r="J90" s="87"/>
      <c r="K90" s="98"/>
    </row>
    <row r="91" spans="1:11" ht="12.75" customHeight="1" thickBot="1" x14ac:dyDescent="0.25">
      <c r="A91" s="90"/>
      <c r="B91" s="79"/>
      <c r="C91" s="75"/>
      <c r="D91" s="398" t="s">
        <v>326</v>
      </c>
      <c r="E91" s="398"/>
      <c r="F91" s="398"/>
      <c r="G91" s="398"/>
      <c r="H91" s="398"/>
      <c r="I91" s="398"/>
      <c r="J91" s="127"/>
    </row>
    <row r="92" spans="1:11" ht="13.5" thickBot="1" x14ac:dyDescent="0.25">
      <c r="A92" s="90"/>
      <c r="B92" s="77"/>
      <c r="C92" s="75"/>
      <c r="D92" s="400"/>
      <c r="E92" s="401"/>
      <c r="F92" s="401"/>
      <c r="G92" s="401"/>
      <c r="H92" s="401"/>
      <c r="I92" s="402"/>
      <c r="J92" s="127"/>
    </row>
    <row r="93" spans="1:11" ht="12.75" customHeight="1" thickBot="1" x14ac:dyDescent="0.25">
      <c r="A93" s="90"/>
      <c r="B93" s="76"/>
      <c r="C93" s="75"/>
      <c r="D93" s="80"/>
      <c r="E93" s="75"/>
      <c r="F93" s="75"/>
      <c r="G93" s="75"/>
      <c r="H93" s="75"/>
      <c r="I93" s="75"/>
      <c r="J93" s="87"/>
    </row>
    <row r="94" spans="1:11" ht="12.75" customHeight="1" thickBot="1" x14ac:dyDescent="0.25">
      <c r="A94" s="90"/>
      <c r="B94" s="74"/>
      <c r="C94" s="75"/>
      <c r="D94" s="398" t="s">
        <v>327</v>
      </c>
      <c r="E94" s="398"/>
      <c r="F94" s="398"/>
      <c r="G94" s="398"/>
      <c r="H94" s="398"/>
      <c r="I94" s="126"/>
      <c r="J94" s="127"/>
    </row>
    <row r="95" spans="1:11" ht="13.5" thickBot="1" x14ac:dyDescent="0.25">
      <c r="A95" s="90"/>
      <c r="B95" s="77"/>
      <c r="C95" s="75"/>
      <c r="D95" s="400"/>
      <c r="E95" s="401"/>
      <c r="F95" s="401"/>
      <c r="G95" s="401"/>
      <c r="H95" s="401"/>
      <c r="I95" s="402"/>
      <c r="J95" s="127"/>
    </row>
    <row r="96" spans="1:11" ht="12.75" customHeight="1" thickBot="1" x14ac:dyDescent="0.25">
      <c r="A96" s="90"/>
      <c r="B96" s="77"/>
      <c r="C96" s="75"/>
      <c r="D96" s="126"/>
      <c r="E96" s="126"/>
      <c r="F96" s="126"/>
      <c r="G96" s="126"/>
      <c r="H96" s="126"/>
      <c r="I96" s="126"/>
      <c r="J96" s="127"/>
    </row>
    <row r="97" spans="1:10" ht="12.75" customHeight="1" thickBot="1" x14ac:dyDescent="0.25">
      <c r="A97" s="90"/>
      <c r="B97" s="79"/>
      <c r="C97" s="75"/>
      <c r="D97" s="399" t="s">
        <v>328</v>
      </c>
      <c r="E97" s="399"/>
      <c r="F97" s="399"/>
      <c r="G97" s="399"/>
      <c r="H97" s="399"/>
      <c r="I97" s="78"/>
      <c r="J97" s="92"/>
    </row>
    <row r="98" spans="1:10" ht="13.5" thickBot="1" x14ac:dyDescent="0.25">
      <c r="A98" s="90"/>
      <c r="B98" s="77"/>
      <c r="C98" s="75"/>
      <c r="D98" s="400"/>
      <c r="E98" s="401"/>
      <c r="F98" s="401"/>
      <c r="G98" s="401"/>
      <c r="H98" s="401"/>
      <c r="I98" s="402"/>
      <c r="J98" s="127"/>
    </row>
    <row r="99" spans="1:10" ht="12.75" customHeight="1" thickBot="1" x14ac:dyDescent="0.25">
      <c r="A99" s="90"/>
      <c r="B99" s="77"/>
      <c r="C99" s="75"/>
      <c r="D99" s="126"/>
      <c r="E99" s="126"/>
      <c r="F99" s="126"/>
      <c r="G99" s="126"/>
      <c r="H99" s="126"/>
      <c r="I99" s="126"/>
      <c r="J99" s="127"/>
    </row>
    <row r="100" spans="1:10" ht="12.75" customHeight="1" thickBot="1" x14ac:dyDescent="0.25">
      <c r="A100" s="90"/>
      <c r="B100" s="79"/>
      <c r="C100" s="75"/>
      <c r="D100" s="398" t="s">
        <v>329</v>
      </c>
      <c r="E100" s="398"/>
      <c r="F100" s="398"/>
      <c r="G100" s="398"/>
      <c r="H100" s="398"/>
      <c r="I100" s="398"/>
      <c r="J100" s="127"/>
    </row>
    <row r="101" spans="1:10" ht="13.5" thickBot="1" x14ac:dyDescent="0.25">
      <c r="A101" s="90"/>
      <c r="B101" s="77"/>
      <c r="C101" s="75"/>
      <c r="D101" s="400"/>
      <c r="E101" s="401"/>
      <c r="F101" s="401"/>
      <c r="G101" s="401"/>
      <c r="H101" s="401"/>
      <c r="I101" s="402"/>
      <c r="J101" s="127"/>
    </row>
    <row r="102" spans="1:10" ht="13.5" thickBot="1" x14ac:dyDescent="0.25">
      <c r="A102" s="90"/>
      <c r="B102" s="76"/>
      <c r="C102" s="75"/>
      <c r="D102" s="80"/>
      <c r="E102" s="75"/>
      <c r="F102" s="75"/>
      <c r="G102" s="75"/>
      <c r="H102" s="75"/>
      <c r="I102" s="75"/>
      <c r="J102" s="87"/>
    </row>
    <row r="103" spans="1:10" ht="12.75" customHeight="1" thickBot="1" x14ac:dyDescent="0.25">
      <c r="A103" s="90"/>
      <c r="B103" s="74"/>
      <c r="C103" s="75"/>
      <c r="D103" s="398" t="s">
        <v>330</v>
      </c>
      <c r="E103" s="398"/>
      <c r="F103" s="398"/>
      <c r="G103" s="398"/>
      <c r="H103" s="398"/>
      <c r="I103" s="126"/>
      <c r="J103" s="127"/>
    </row>
    <row r="104" spans="1:10" ht="13.5" thickBot="1" x14ac:dyDescent="0.25">
      <c r="A104" s="90"/>
      <c r="B104" s="77"/>
      <c r="C104" s="75"/>
      <c r="D104" s="400"/>
      <c r="E104" s="401"/>
      <c r="F104" s="401"/>
      <c r="G104" s="401"/>
      <c r="H104" s="401"/>
      <c r="I104" s="402"/>
      <c r="J104" s="127"/>
    </row>
    <row r="105" spans="1:10" ht="13.5" thickBot="1" x14ac:dyDescent="0.25">
      <c r="A105" s="90"/>
      <c r="B105" s="77"/>
      <c r="C105" s="75"/>
      <c r="D105" s="126"/>
      <c r="E105" s="126"/>
      <c r="F105" s="126"/>
      <c r="G105" s="126"/>
      <c r="H105" s="126"/>
      <c r="I105" s="126"/>
      <c r="J105" s="127"/>
    </row>
    <row r="106" spans="1:10" ht="12.75" customHeight="1" thickBot="1" x14ac:dyDescent="0.25">
      <c r="A106" s="90"/>
      <c r="B106" s="79" t="s">
        <v>23</v>
      </c>
      <c r="C106" s="75"/>
      <c r="D106" s="398" t="s">
        <v>331</v>
      </c>
      <c r="E106" s="398"/>
      <c r="F106" s="398"/>
      <c r="G106" s="398"/>
      <c r="H106" s="398"/>
      <c r="I106" s="398"/>
      <c r="J106" s="127"/>
    </row>
    <row r="107" spans="1:10" ht="13.5" thickBot="1" x14ac:dyDescent="0.25">
      <c r="A107" s="90"/>
      <c r="B107" s="77"/>
      <c r="C107" s="75"/>
      <c r="D107" s="400" t="s">
        <v>551</v>
      </c>
      <c r="E107" s="401"/>
      <c r="F107" s="401"/>
      <c r="G107" s="401"/>
      <c r="H107" s="401"/>
      <c r="I107" s="402"/>
      <c r="J107" s="127"/>
    </row>
    <row r="108" spans="1:10" x14ac:dyDescent="0.2">
      <c r="A108" s="90"/>
      <c r="B108" s="76"/>
      <c r="C108" s="75"/>
      <c r="D108" s="80"/>
      <c r="E108" s="75"/>
      <c r="F108" s="75"/>
      <c r="G108" s="75"/>
      <c r="H108" s="75"/>
      <c r="I108" s="75"/>
      <c r="J108" s="87"/>
    </row>
    <row r="109" spans="1:10" x14ac:dyDescent="0.2">
      <c r="A109" s="90"/>
      <c r="B109" s="77"/>
      <c r="C109" s="75"/>
      <c r="D109" s="126"/>
      <c r="E109" s="126"/>
      <c r="F109" s="126"/>
      <c r="G109" s="126"/>
      <c r="H109" s="126"/>
      <c r="I109" s="126"/>
      <c r="J109" s="127"/>
    </row>
    <row r="110" spans="1:10" ht="12.75" customHeight="1" x14ac:dyDescent="0.2">
      <c r="A110" s="321" t="s">
        <v>324</v>
      </c>
      <c r="B110" s="322"/>
      <c r="C110" s="322"/>
      <c r="D110" s="322"/>
      <c r="E110" s="322"/>
      <c r="F110" s="322"/>
      <c r="G110" s="322"/>
      <c r="H110" s="322"/>
      <c r="I110" s="322"/>
      <c r="J110" s="323"/>
    </row>
    <row r="111" spans="1:10" ht="12.75" customHeight="1" x14ac:dyDescent="0.2">
      <c r="A111" s="324"/>
      <c r="B111" s="325"/>
      <c r="C111" s="325"/>
      <c r="D111" s="325"/>
      <c r="E111" s="325"/>
      <c r="F111" s="325"/>
      <c r="G111" s="325"/>
      <c r="H111" s="325"/>
      <c r="I111" s="325"/>
      <c r="J111" s="326"/>
    </row>
    <row r="112" spans="1:10" ht="12.75" customHeight="1" x14ac:dyDescent="0.2">
      <c r="A112" s="324"/>
      <c r="B112" s="325"/>
      <c r="C112" s="325"/>
      <c r="D112" s="325"/>
      <c r="E112" s="325"/>
      <c r="F112" s="325"/>
      <c r="G112" s="325"/>
      <c r="H112" s="325"/>
      <c r="I112" s="325"/>
      <c r="J112" s="326"/>
    </row>
    <row r="113" spans="1:10" ht="15" customHeight="1" x14ac:dyDescent="0.2">
      <c r="A113" s="327"/>
      <c r="B113" s="328"/>
      <c r="C113" s="328"/>
      <c r="D113" s="328"/>
      <c r="E113" s="328"/>
      <c r="F113" s="328"/>
      <c r="G113" s="328"/>
      <c r="H113" s="328"/>
      <c r="I113" s="328"/>
      <c r="J113" s="329"/>
    </row>
    <row r="114" spans="1:10" x14ac:dyDescent="0.2">
      <c r="A114" s="386" t="s">
        <v>552</v>
      </c>
      <c r="B114" s="387"/>
      <c r="C114" s="387"/>
      <c r="D114" s="387"/>
      <c r="E114" s="387"/>
      <c r="F114" s="387"/>
      <c r="G114" s="387"/>
      <c r="H114" s="387"/>
      <c r="I114" s="387"/>
      <c r="J114" s="403"/>
    </row>
    <row r="115" spans="1:10" x14ac:dyDescent="0.2">
      <c r="A115" s="386"/>
      <c r="B115" s="387"/>
      <c r="C115" s="387"/>
      <c r="D115" s="387"/>
      <c r="E115" s="387"/>
      <c r="F115" s="387"/>
      <c r="G115" s="387"/>
      <c r="H115" s="387"/>
      <c r="I115" s="387"/>
      <c r="J115" s="403"/>
    </row>
    <row r="116" spans="1:10" x14ac:dyDescent="0.2">
      <c r="A116" s="386"/>
      <c r="B116" s="387"/>
      <c r="C116" s="387"/>
      <c r="D116" s="387"/>
      <c r="E116" s="387"/>
      <c r="F116" s="387"/>
      <c r="G116" s="387"/>
      <c r="H116" s="387"/>
      <c r="I116" s="387"/>
      <c r="J116" s="403"/>
    </row>
    <row r="117" spans="1:10" x14ac:dyDescent="0.2">
      <c r="A117" s="386"/>
      <c r="B117" s="387"/>
      <c r="C117" s="387"/>
      <c r="D117" s="387"/>
      <c r="E117" s="387"/>
      <c r="F117" s="387"/>
      <c r="G117" s="387"/>
      <c r="H117" s="387"/>
      <c r="I117" s="387"/>
      <c r="J117" s="403"/>
    </row>
    <row r="118" spans="1:10" x14ac:dyDescent="0.2">
      <c r="A118" s="386"/>
      <c r="B118" s="387"/>
      <c r="C118" s="387"/>
      <c r="D118" s="387"/>
      <c r="E118" s="387"/>
      <c r="F118" s="387"/>
      <c r="G118" s="387"/>
      <c r="H118" s="387"/>
      <c r="I118" s="387"/>
      <c r="J118" s="403"/>
    </row>
    <row r="119" spans="1:10" x14ac:dyDescent="0.2">
      <c r="A119" s="386"/>
      <c r="B119" s="387"/>
      <c r="C119" s="387"/>
      <c r="D119" s="387"/>
      <c r="E119" s="387"/>
      <c r="F119" s="387"/>
      <c r="G119" s="387"/>
      <c r="H119" s="387"/>
      <c r="I119" s="387"/>
      <c r="J119" s="403"/>
    </row>
    <row r="120" spans="1:10" x14ac:dyDescent="0.2">
      <c r="A120" s="386"/>
      <c r="B120" s="387"/>
      <c r="C120" s="387"/>
      <c r="D120" s="387"/>
      <c r="E120" s="387"/>
      <c r="F120" s="387"/>
      <c r="G120" s="387"/>
      <c r="H120" s="387"/>
      <c r="I120" s="387"/>
      <c r="J120" s="403"/>
    </row>
    <row r="121" spans="1:10" x14ac:dyDescent="0.2">
      <c r="A121" s="386"/>
      <c r="B121" s="387"/>
      <c r="C121" s="387"/>
      <c r="D121" s="387"/>
      <c r="E121" s="387"/>
      <c r="F121" s="387"/>
      <c r="G121" s="387"/>
      <c r="H121" s="387"/>
      <c r="I121" s="387"/>
      <c r="J121" s="403"/>
    </row>
    <row r="122" spans="1:10" x14ac:dyDescent="0.2">
      <c r="A122" s="386"/>
      <c r="B122" s="387"/>
      <c r="C122" s="387"/>
      <c r="D122" s="387"/>
      <c r="E122" s="387"/>
      <c r="F122" s="387"/>
      <c r="G122" s="387"/>
      <c r="H122" s="387"/>
      <c r="I122" s="387"/>
      <c r="J122" s="403"/>
    </row>
    <row r="123" spans="1:10" x14ac:dyDescent="0.2">
      <c r="A123" s="386"/>
      <c r="B123" s="387"/>
      <c r="C123" s="387"/>
      <c r="D123" s="387"/>
      <c r="E123" s="387"/>
      <c r="F123" s="387"/>
      <c r="G123" s="387"/>
      <c r="H123" s="387"/>
      <c r="I123" s="387"/>
      <c r="J123" s="403"/>
    </row>
    <row r="124" spans="1:10" x14ac:dyDescent="0.2">
      <c r="A124" s="386"/>
      <c r="B124" s="387"/>
      <c r="C124" s="387"/>
      <c r="D124" s="387"/>
      <c r="E124" s="387"/>
      <c r="F124" s="387"/>
      <c r="G124" s="387"/>
      <c r="H124" s="387"/>
      <c r="I124" s="387"/>
      <c r="J124" s="403"/>
    </row>
    <row r="125" spans="1:10" x14ac:dyDescent="0.2">
      <c r="A125" s="386"/>
      <c r="B125" s="387"/>
      <c r="C125" s="387"/>
      <c r="D125" s="387"/>
      <c r="E125" s="387"/>
      <c r="F125" s="387"/>
      <c r="G125" s="387"/>
      <c r="H125" s="387"/>
      <c r="I125" s="387"/>
      <c r="J125" s="403"/>
    </row>
    <row r="126" spans="1:10" x14ac:dyDescent="0.2">
      <c r="A126" s="386"/>
      <c r="B126" s="387"/>
      <c r="C126" s="387"/>
      <c r="D126" s="387"/>
      <c r="E126" s="387"/>
      <c r="F126" s="387"/>
      <c r="G126" s="387"/>
      <c r="H126" s="387"/>
      <c r="I126" s="387"/>
      <c r="J126" s="403"/>
    </row>
    <row r="127" spans="1:10" x14ac:dyDescent="0.2">
      <c r="A127" s="386"/>
      <c r="B127" s="387"/>
      <c r="C127" s="387"/>
      <c r="D127" s="387"/>
      <c r="E127" s="387"/>
      <c r="F127" s="387"/>
      <c r="G127" s="387"/>
      <c r="H127" s="387"/>
      <c r="I127" s="387"/>
      <c r="J127" s="403"/>
    </row>
    <row r="128" spans="1:10" x14ac:dyDescent="0.2">
      <c r="A128" s="386"/>
      <c r="B128" s="387"/>
      <c r="C128" s="387"/>
      <c r="D128" s="387"/>
      <c r="E128" s="387"/>
      <c r="F128" s="387"/>
      <c r="G128" s="387"/>
      <c r="H128" s="387"/>
      <c r="I128" s="387"/>
      <c r="J128" s="403"/>
    </row>
    <row r="129" spans="1:10" x14ac:dyDescent="0.2">
      <c r="A129" s="386"/>
      <c r="B129" s="387"/>
      <c r="C129" s="387"/>
      <c r="D129" s="387"/>
      <c r="E129" s="387"/>
      <c r="F129" s="387"/>
      <c r="G129" s="387"/>
      <c r="H129" s="387"/>
      <c r="I129" s="387"/>
      <c r="J129" s="403"/>
    </row>
    <row r="130" spans="1:10" x14ac:dyDescent="0.2">
      <c r="A130" s="386"/>
      <c r="B130" s="387"/>
      <c r="C130" s="387"/>
      <c r="D130" s="387"/>
      <c r="E130" s="387"/>
      <c r="F130" s="387"/>
      <c r="G130" s="387"/>
      <c r="H130" s="387"/>
      <c r="I130" s="387"/>
      <c r="J130" s="403"/>
    </row>
    <row r="131" spans="1:10" x14ac:dyDescent="0.2">
      <c r="A131" s="386"/>
      <c r="B131" s="387"/>
      <c r="C131" s="387"/>
      <c r="D131" s="387"/>
      <c r="E131" s="387"/>
      <c r="F131" s="387"/>
      <c r="G131" s="387"/>
      <c r="H131" s="387"/>
      <c r="I131" s="387"/>
      <c r="J131" s="403"/>
    </row>
    <row r="132" spans="1:10" x14ac:dyDescent="0.2">
      <c r="A132" s="386"/>
      <c r="B132" s="387"/>
      <c r="C132" s="387"/>
      <c r="D132" s="387"/>
      <c r="E132" s="387"/>
      <c r="F132" s="387"/>
      <c r="G132" s="387"/>
      <c r="H132" s="387"/>
      <c r="I132" s="387"/>
      <c r="J132" s="403"/>
    </row>
    <row r="133" spans="1:10" x14ac:dyDescent="0.2">
      <c r="A133" s="386"/>
      <c r="B133" s="387"/>
      <c r="C133" s="387"/>
      <c r="D133" s="387"/>
      <c r="E133" s="387"/>
      <c r="F133" s="387"/>
      <c r="G133" s="387"/>
      <c r="H133" s="387"/>
      <c r="I133" s="387"/>
      <c r="J133" s="403"/>
    </row>
    <row r="134" spans="1:10" x14ac:dyDescent="0.2">
      <c r="A134" s="386"/>
      <c r="B134" s="387"/>
      <c r="C134" s="387"/>
      <c r="D134" s="387"/>
      <c r="E134" s="387"/>
      <c r="F134" s="387"/>
      <c r="G134" s="387"/>
      <c r="H134" s="387"/>
      <c r="I134" s="387"/>
      <c r="J134" s="403"/>
    </row>
    <row r="135" spans="1:10" x14ac:dyDescent="0.2">
      <c r="A135" s="386"/>
      <c r="B135" s="387"/>
      <c r="C135" s="387"/>
      <c r="D135" s="387"/>
      <c r="E135" s="387"/>
      <c r="F135" s="387"/>
      <c r="G135" s="387"/>
      <c r="H135" s="387"/>
      <c r="I135" s="387"/>
      <c r="J135" s="403"/>
    </row>
    <row r="136" spans="1:10" s="61" customFormat="1" x14ac:dyDescent="0.2">
      <c r="A136" s="55"/>
      <c r="B136" s="56"/>
      <c r="C136" s="57"/>
      <c r="D136" s="58"/>
      <c r="E136" s="58"/>
      <c r="F136" s="58"/>
      <c r="G136" s="58"/>
      <c r="H136" s="59"/>
      <c r="I136" s="57"/>
      <c r="J136" s="60"/>
    </row>
    <row r="137" spans="1:10" s="61" customFormat="1" ht="25.5" customHeight="1" x14ac:dyDescent="0.2">
      <c r="A137" s="394" t="s">
        <v>310</v>
      </c>
      <c r="B137" s="395"/>
      <c r="C137" s="395"/>
      <c r="D137" s="395"/>
      <c r="E137" s="395"/>
      <c r="F137" s="395"/>
      <c r="G137" s="395"/>
      <c r="H137" s="395"/>
      <c r="I137" s="395"/>
      <c r="J137" s="396"/>
    </row>
    <row r="138" spans="1:10" ht="12.75" customHeight="1" x14ac:dyDescent="0.2">
      <c r="A138" s="321" t="s">
        <v>371</v>
      </c>
      <c r="B138" s="322"/>
      <c r="C138" s="322"/>
      <c r="D138" s="322"/>
      <c r="E138" s="322"/>
      <c r="F138" s="322"/>
      <c r="G138" s="322"/>
      <c r="H138" s="322"/>
      <c r="I138" s="322"/>
      <c r="J138" s="323"/>
    </row>
    <row r="139" spans="1:10" ht="12.75" customHeight="1" x14ac:dyDescent="0.2">
      <c r="A139" s="324"/>
      <c r="B139" s="325"/>
      <c r="C139" s="325"/>
      <c r="D139" s="325"/>
      <c r="E139" s="325"/>
      <c r="F139" s="325"/>
      <c r="G139" s="325"/>
      <c r="H139" s="325"/>
      <c r="I139" s="325"/>
      <c r="J139" s="326"/>
    </row>
    <row r="140" spans="1:10" ht="12.75" customHeight="1" x14ac:dyDescent="0.2">
      <c r="A140" s="324"/>
      <c r="B140" s="325"/>
      <c r="C140" s="325"/>
      <c r="D140" s="325"/>
      <c r="E140" s="325"/>
      <c r="F140" s="325"/>
      <c r="G140" s="325"/>
      <c r="H140" s="325"/>
      <c r="I140" s="325"/>
      <c r="J140" s="326"/>
    </row>
    <row r="141" spans="1:10" ht="15" customHeight="1" x14ac:dyDescent="0.2">
      <c r="A141" s="327"/>
      <c r="B141" s="328"/>
      <c r="C141" s="328"/>
      <c r="D141" s="328"/>
      <c r="E141" s="328"/>
      <c r="F141" s="328"/>
      <c r="G141" s="328"/>
      <c r="H141" s="328"/>
      <c r="I141" s="328"/>
      <c r="J141" s="329"/>
    </row>
    <row r="142" spans="1:10" ht="12.75" customHeight="1" thickBot="1" x14ac:dyDescent="0.25">
      <c r="A142" s="90"/>
      <c r="B142" s="77"/>
      <c r="C142" s="75"/>
      <c r="D142" s="126"/>
      <c r="E142" s="126"/>
      <c r="F142" s="126"/>
      <c r="G142" s="126"/>
      <c r="H142" s="126"/>
      <c r="I142" s="126"/>
      <c r="J142" s="127"/>
    </row>
    <row r="143" spans="1:10" ht="13.5" customHeight="1" thickBot="1" x14ac:dyDescent="0.25">
      <c r="A143" s="90"/>
      <c r="B143" s="74"/>
      <c r="C143" s="75"/>
      <c r="D143" s="389" t="s">
        <v>333</v>
      </c>
      <c r="E143" s="389"/>
      <c r="F143" s="389"/>
      <c r="G143" s="389"/>
      <c r="H143" s="389"/>
      <c r="I143" s="389"/>
      <c r="J143" s="404"/>
    </row>
    <row r="144" spans="1:10" ht="13.5" customHeight="1" x14ac:dyDescent="0.2">
      <c r="A144" s="90"/>
      <c r="B144" s="77"/>
      <c r="C144" s="75"/>
      <c r="D144" s="389"/>
      <c r="E144" s="389"/>
      <c r="F144" s="389"/>
      <c r="G144" s="389"/>
      <c r="H144" s="389"/>
      <c r="I144" s="389"/>
      <c r="J144" s="404"/>
    </row>
    <row r="145" spans="1:11" ht="13.5" customHeight="1" x14ac:dyDescent="0.2">
      <c r="A145" s="90"/>
      <c r="B145" s="77"/>
      <c r="C145" s="75"/>
      <c r="D145" s="389"/>
      <c r="E145" s="389"/>
      <c r="F145" s="389"/>
      <c r="G145" s="389"/>
      <c r="H145" s="389"/>
      <c r="I145" s="389"/>
      <c r="J145" s="404"/>
    </row>
    <row r="146" spans="1:11" ht="13.5" customHeight="1" x14ac:dyDescent="0.2">
      <c r="A146" s="90"/>
      <c r="B146" s="77"/>
      <c r="C146" s="75"/>
      <c r="D146" s="389"/>
      <c r="E146" s="389"/>
      <c r="F146" s="389"/>
      <c r="G146" s="389"/>
      <c r="H146" s="389"/>
      <c r="I146" s="389"/>
      <c r="J146" s="404"/>
    </row>
    <row r="147" spans="1:11" ht="12.75" customHeight="1" x14ac:dyDescent="0.2">
      <c r="A147" s="90"/>
      <c r="B147" s="77"/>
      <c r="C147" s="75"/>
      <c r="D147" s="126"/>
      <c r="E147" s="126"/>
      <c r="F147" s="126"/>
      <c r="G147" s="126"/>
      <c r="H147" s="126"/>
      <c r="I147" s="126"/>
      <c r="J147" s="127"/>
    </row>
    <row r="148" spans="1:11" ht="12.75" customHeight="1" x14ac:dyDescent="0.2">
      <c r="A148" s="90"/>
      <c r="B148" s="77"/>
      <c r="C148" s="75"/>
      <c r="D148" s="126"/>
      <c r="E148" s="126"/>
      <c r="F148" s="126"/>
      <c r="G148" s="126"/>
      <c r="H148" s="126"/>
      <c r="I148" s="126"/>
      <c r="J148" s="127"/>
    </row>
    <row r="149" spans="1:11" ht="12.75" customHeight="1" x14ac:dyDescent="0.2">
      <c r="A149" s="90"/>
      <c r="B149" s="397" t="s">
        <v>335</v>
      </c>
      <c r="C149" s="397"/>
      <c r="D149" s="397"/>
      <c r="E149" s="397"/>
      <c r="F149" s="397"/>
      <c r="G149" s="397"/>
      <c r="H149" s="397"/>
      <c r="I149" s="397"/>
      <c r="J149" s="405"/>
      <c r="K149" s="98"/>
    </row>
    <row r="150" spans="1:11" ht="12.75" customHeight="1" x14ac:dyDescent="0.2">
      <c r="A150" s="90"/>
      <c r="B150" s="397"/>
      <c r="C150" s="397"/>
      <c r="D150" s="397"/>
      <c r="E150" s="397"/>
      <c r="F150" s="397"/>
      <c r="G150" s="397"/>
      <c r="H150" s="397"/>
      <c r="I150" s="397"/>
      <c r="J150" s="405"/>
      <c r="K150" s="114"/>
    </row>
    <row r="151" spans="1:11" ht="12.75" customHeight="1" x14ac:dyDescent="0.2">
      <c r="A151" s="90"/>
      <c r="B151" s="397"/>
      <c r="C151" s="397"/>
      <c r="D151" s="397"/>
      <c r="E151" s="397"/>
      <c r="F151" s="397"/>
      <c r="G151" s="397"/>
      <c r="H151" s="397"/>
      <c r="I151" s="397"/>
      <c r="J151" s="405"/>
      <c r="K151" s="114"/>
    </row>
    <row r="152" spans="1:11" ht="12.75" customHeight="1" thickBot="1" x14ac:dyDescent="0.25">
      <c r="A152" s="90"/>
      <c r="B152" s="128"/>
      <c r="C152" s="128"/>
      <c r="D152" s="128"/>
      <c r="E152" s="128"/>
      <c r="F152" s="128"/>
      <c r="G152" s="128"/>
      <c r="H152" s="128"/>
      <c r="I152" s="128"/>
      <c r="J152" s="87"/>
      <c r="K152" s="114"/>
    </row>
    <row r="153" spans="1:11" ht="12.75" customHeight="1" thickBot="1" x14ac:dyDescent="0.25">
      <c r="A153" s="90"/>
      <c r="B153" s="79"/>
      <c r="C153" s="75"/>
      <c r="D153" s="398" t="s">
        <v>336</v>
      </c>
      <c r="E153" s="398"/>
      <c r="F153" s="398"/>
      <c r="G153" s="398"/>
      <c r="H153" s="398"/>
      <c r="I153" s="398"/>
      <c r="J153" s="127"/>
    </row>
    <row r="154" spans="1:11" ht="12.75" customHeight="1" thickBot="1" x14ac:dyDescent="0.25">
      <c r="A154" s="90"/>
      <c r="B154" s="76"/>
      <c r="C154" s="75"/>
      <c r="D154" s="80"/>
      <c r="E154" s="75"/>
      <c r="F154" s="75"/>
      <c r="G154" s="75"/>
      <c r="H154" s="75"/>
      <c r="I154" s="75"/>
      <c r="J154" s="87"/>
    </row>
    <row r="155" spans="1:11" ht="12.75" customHeight="1" thickBot="1" x14ac:dyDescent="0.25">
      <c r="A155" s="90"/>
      <c r="B155" s="74"/>
      <c r="C155" s="75"/>
      <c r="D155" s="398" t="s">
        <v>337</v>
      </c>
      <c r="E155" s="398"/>
      <c r="F155" s="398"/>
      <c r="G155" s="398"/>
      <c r="H155" s="398"/>
      <c r="I155" s="126"/>
      <c r="J155" s="127"/>
    </row>
    <row r="156" spans="1:11" ht="12.75" customHeight="1" thickBot="1" x14ac:dyDescent="0.25">
      <c r="A156" s="90"/>
      <c r="B156" s="77"/>
      <c r="C156" s="75"/>
      <c r="D156" s="126"/>
      <c r="E156" s="126"/>
      <c r="F156" s="126"/>
      <c r="G156" s="126"/>
      <c r="H156" s="126"/>
      <c r="I156" s="126"/>
      <c r="J156" s="127"/>
    </row>
    <row r="157" spans="1:11" ht="12.75" customHeight="1" thickBot="1" x14ac:dyDescent="0.25">
      <c r="A157" s="90"/>
      <c r="B157" s="79"/>
      <c r="C157" s="75"/>
      <c r="D157" s="399" t="s">
        <v>338</v>
      </c>
      <c r="E157" s="399"/>
      <c r="F157" s="399"/>
      <c r="G157" s="399"/>
      <c r="H157" s="399"/>
      <c r="I157" s="78"/>
      <c r="J157" s="92"/>
    </row>
    <row r="158" spans="1:11" ht="12.75" customHeight="1" thickBot="1" x14ac:dyDescent="0.25">
      <c r="A158" s="90"/>
      <c r="B158" s="77"/>
      <c r="C158" s="75"/>
      <c r="D158" s="126"/>
      <c r="E158" s="126"/>
      <c r="F158" s="126"/>
      <c r="G158" s="126"/>
      <c r="H158" s="126"/>
      <c r="I158" s="126"/>
      <c r="J158" s="127"/>
    </row>
    <row r="159" spans="1:11" ht="12.75" customHeight="1" thickBot="1" x14ac:dyDescent="0.25">
      <c r="A159" s="90"/>
      <c r="B159" s="79"/>
      <c r="C159" s="75"/>
      <c r="D159" s="398" t="s">
        <v>339</v>
      </c>
      <c r="E159" s="398"/>
      <c r="F159" s="398"/>
      <c r="G159" s="398"/>
      <c r="H159" s="398"/>
      <c r="I159" s="398"/>
      <c r="J159" s="127"/>
    </row>
    <row r="160" spans="1:11" ht="13.5" thickBot="1" x14ac:dyDescent="0.25">
      <c r="A160" s="90"/>
      <c r="B160" s="76"/>
      <c r="C160" s="75"/>
      <c r="D160" s="80"/>
      <c r="E160" s="75"/>
      <c r="F160" s="75"/>
      <c r="G160" s="75"/>
      <c r="H160" s="75"/>
      <c r="I160" s="75"/>
      <c r="J160" s="87"/>
    </row>
    <row r="161" spans="1:10" ht="12.75" customHeight="1" thickBot="1" x14ac:dyDescent="0.25">
      <c r="A161" s="90"/>
      <c r="B161" s="74"/>
      <c r="C161" s="75"/>
      <c r="D161" s="398" t="s">
        <v>340</v>
      </c>
      <c r="E161" s="398"/>
      <c r="F161" s="398"/>
      <c r="G161" s="398"/>
      <c r="H161" s="398"/>
      <c r="I161" s="126"/>
      <c r="J161" s="127"/>
    </row>
    <row r="162" spans="1:10" ht="13.5" thickBot="1" x14ac:dyDescent="0.25">
      <c r="A162" s="90"/>
      <c r="B162" s="77"/>
      <c r="C162" s="75"/>
      <c r="D162" s="126"/>
      <c r="E162" s="126"/>
      <c r="F162" s="126"/>
      <c r="G162" s="126"/>
      <c r="H162" s="126"/>
      <c r="I162" s="126"/>
      <c r="J162" s="127"/>
    </row>
    <row r="163" spans="1:10" ht="12.75" customHeight="1" thickBot="1" x14ac:dyDescent="0.25">
      <c r="A163" s="90"/>
      <c r="B163" s="79"/>
      <c r="C163" s="75"/>
      <c r="D163" s="398" t="s">
        <v>331</v>
      </c>
      <c r="E163" s="398"/>
      <c r="F163" s="398"/>
      <c r="G163" s="398"/>
      <c r="H163" s="398"/>
      <c r="I163" s="398"/>
      <c r="J163" s="127"/>
    </row>
    <row r="164" spans="1:10" ht="13.5" thickBot="1" x14ac:dyDescent="0.25">
      <c r="A164" s="90"/>
      <c r="B164" s="77"/>
      <c r="C164" s="75"/>
      <c r="D164" s="400"/>
      <c r="E164" s="401"/>
      <c r="F164" s="401"/>
      <c r="G164" s="401"/>
      <c r="H164" s="401"/>
      <c r="I164" s="402"/>
      <c r="J164" s="127"/>
    </row>
    <row r="165" spans="1:10" x14ac:dyDescent="0.2">
      <c r="A165" s="90"/>
      <c r="B165" s="76"/>
      <c r="C165" s="75"/>
      <c r="D165" s="80"/>
      <c r="E165" s="75"/>
      <c r="F165" s="75"/>
      <c r="G165" s="75"/>
      <c r="H165" s="75"/>
      <c r="I165" s="75"/>
      <c r="J165" s="87"/>
    </row>
    <row r="166" spans="1:10" x14ac:dyDescent="0.2">
      <c r="A166" s="90"/>
      <c r="B166" s="77"/>
      <c r="C166" s="75"/>
      <c r="D166" s="126"/>
      <c r="E166" s="126"/>
      <c r="F166" s="126"/>
      <c r="G166" s="126"/>
      <c r="H166" s="126"/>
      <c r="I166" s="126"/>
      <c r="J166" s="127"/>
    </row>
    <row r="167" spans="1:10" ht="12.75" customHeight="1" x14ac:dyDescent="0.2">
      <c r="A167" s="321" t="s">
        <v>323</v>
      </c>
      <c r="B167" s="322"/>
      <c r="C167" s="322"/>
      <c r="D167" s="322"/>
      <c r="E167" s="322"/>
      <c r="F167" s="322"/>
      <c r="G167" s="322"/>
      <c r="H167" s="322"/>
      <c r="I167" s="322"/>
      <c r="J167" s="323"/>
    </row>
    <row r="168" spans="1:10" ht="12.75" customHeight="1" x14ac:dyDescent="0.2">
      <c r="A168" s="324"/>
      <c r="B168" s="325"/>
      <c r="C168" s="325"/>
      <c r="D168" s="325"/>
      <c r="E168" s="325"/>
      <c r="F168" s="325"/>
      <c r="G168" s="325"/>
      <c r="H168" s="325"/>
      <c r="I168" s="325"/>
      <c r="J168" s="326"/>
    </row>
    <row r="169" spans="1:10" ht="12.75" customHeight="1" x14ac:dyDescent="0.2">
      <c r="A169" s="324"/>
      <c r="B169" s="325"/>
      <c r="C169" s="325"/>
      <c r="D169" s="325"/>
      <c r="E169" s="325"/>
      <c r="F169" s="325"/>
      <c r="G169" s="325"/>
      <c r="H169" s="325"/>
      <c r="I169" s="325"/>
      <c r="J169" s="326"/>
    </row>
    <row r="170" spans="1:10" ht="15" customHeight="1" x14ac:dyDescent="0.2">
      <c r="A170" s="327"/>
      <c r="B170" s="328"/>
      <c r="C170" s="328"/>
      <c r="D170" s="328"/>
      <c r="E170" s="328"/>
      <c r="F170" s="328"/>
      <c r="G170" s="328"/>
      <c r="H170" s="328"/>
      <c r="I170" s="328"/>
      <c r="J170" s="329"/>
    </row>
    <row r="171" spans="1:10" x14ac:dyDescent="0.2">
      <c r="A171" s="386"/>
      <c r="B171" s="387"/>
      <c r="C171" s="387"/>
      <c r="D171" s="387"/>
      <c r="E171" s="387"/>
      <c r="F171" s="387"/>
      <c r="G171" s="387"/>
      <c r="H171" s="387"/>
      <c r="I171" s="387"/>
      <c r="J171" s="403"/>
    </row>
    <row r="172" spans="1:10" x14ac:dyDescent="0.2">
      <c r="A172" s="386"/>
      <c r="B172" s="387"/>
      <c r="C172" s="387"/>
      <c r="D172" s="387"/>
      <c r="E172" s="387"/>
      <c r="F172" s="387"/>
      <c r="G172" s="387"/>
      <c r="H172" s="387"/>
      <c r="I172" s="387"/>
      <c r="J172" s="403"/>
    </row>
    <row r="173" spans="1:10" ht="12.75" customHeight="1" x14ac:dyDescent="0.2">
      <c r="A173" s="321" t="s">
        <v>334</v>
      </c>
      <c r="B173" s="322"/>
      <c r="C173" s="322"/>
      <c r="D173" s="322"/>
      <c r="E173" s="322"/>
      <c r="F173" s="322"/>
      <c r="G173" s="322"/>
      <c r="H173" s="322"/>
      <c r="I173" s="322"/>
      <c r="J173" s="323"/>
    </row>
    <row r="174" spans="1:10" ht="12.75" customHeight="1" x14ac:dyDescent="0.2">
      <c r="A174" s="324"/>
      <c r="B174" s="325"/>
      <c r="C174" s="325"/>
      <c r="D174" s="325"/>
      <c r="E174" s="325"/>
      <c r="F174" s="325"/>
      <c r="G174" s="325"/>
      <c r="H174" s="325"/>
      <c r="I174" s="325"/>
      <c r="J174" s="326"/>
    </row>
    <row r="175" spans="1:10" ht="12.75" customHeight="1" x14ac:dyDescent="0.2">
      <c r="A175" s="324"/>
      <c r="B175" s="325"/>
      <c r="C175" s="325"/>
      <c r="D175" s="325"/>
      <c r="E175" s="325"/>
      <c r="F175" s="325"/>
      <c r="G175" s="325"/>
      <c r="H175" s="325"/>
      <c r="I175" s="325"/>
      <c r="J175" s="326"/>
    </row>
    <row r="176" spans="1:10" ht="15" customHeight="1" x14ac:dyDescent="0.2">
      <c r="A176" s="327"/>
      <c r="B176" s="328"/>
      <c r="C176" s="328"/>
      <c r="D176" s="328"/>
      <c r="E176" s="328"/>
      <c r="F176" s="328"/>
      <c r="G176" s="328"/>
      <c r="H176" s="328"/>
      <c r="I176" s="328"/>
      <c r="J176" s="329"/>
    </row>
    <row r="177" spans="1:10" ht="12.75" customHeight="1" x14ac:dyDescent="0.2">
      <c r="A177" s="391"/>
      <c r="B177" s="392"/>
      <c r="C177" s="392"/>
      <c r="D177" s="392"/>
      <c r="E177" s="392"/>
      <c r="F177" s="392"/>
      <c r="G177" s="392"/>
      <c r="H177" s="392"/>
      <c r="I177" s="392"/>
      <c r="J177" s="393"/>
    </row>
    <row r="178" spans="1:10" ht="12.75" customHeight="1" x14ac:dyDescent="0.2">
      <c r="A178" s="391"/>
      <c r="B178" s="392"/>
      <c r="C178" s="392"/>
      <c r="D178" s="392"/>
      <c r="E178" s="392"/>
      <c r="F178" s="392"/>
      <c r="G178" s="392"/>
      <c r="H178" s="392"/>
      <c r="I178" s="392"/>
      <c r="J178" s="393"/>
    </row>
    <row r="179" spans="1:10" ht="12.75" customHeight="1" x14ac:dyDescent="0.2">
      <c r="A179" s="391"/>
      <c r="B179" s="392"/>
      <c r="C179" s="392"/>
      <c r="D179" s="392"/>
      <c r="E179" s="392"/>
      <c r="F179" s="392"/>
      <c r="G179" s="392"/>
      <c r="H179" s="392"/>
      <c r="I179" s="392"/>
      <c r="J179" s="393"/>
    </row>
    <row r="180" spans="1:10" ht="12.75" customHeight="1" x14ac:dyDescent="0.2">
      <c r="A180" s="391"/>
      <c r="B180" s="392"/>
      <c r="C180" s="392"/>
      <c r="D180" s="392"/>
      <c r="E180" s="392"/>
      <c r="F180" s="392"/>
      <c r="G180" s="392"/>
      <c r="H180" s="392"/>
      <c r="I180" s="392"/>
      <c r="J180" s="393"/>
    </row>
    <row r="181" spans="1:10" ht="12.75" customHeight="1" x14ac:dyDescent="0.2">
      <c r="A181" s="391"/>
      <c r="B181" s="392"/>
      <c r="C181" s="392"/>
      <c r="D181" s="392"/>
      <c r="E181" s="392"/>
      <c r="F181" s="392"/>
      <c r="G181" s="392"/>
      <c r="H181" s="392"/>
      <c r="I181" s="392"/>
      <c r="J181" s="393"/>
    </row>
    <row r="182" spans="1:10" ht="12.75" customHeight="1" x14ac:dyDescent="0.2">
      <c r="A182" s="391"/>
      <c r="B182" s="392"/>
      <c r="C182" s="392"/>
      <c r="D182" s="392"/>
      <c r="E182" s="392"/>
      <c r="F182" s="392"/>
      <c r="G182" s="392"/>
      <c r="H182" s="392"/>
      <c r="I182" s="392"/>
      <c r="J182" s="393"/>
    </row>
    <row r="183" spans="1:10" ht="12.75" customHeight="1" x14ac:dyDescent="0.2">
      <c r="A183" s="391"/>
      <c r="B183" s="392"/>
      <c r="C183" s="392"/>
      <c r="D183" s="392"/>
      <c r="E183" s="392"/>
      <c r="F183" s="392"/>
      <c r="G183" s="392"/>
      <c r="H183" s="392"/>
      <c r="I183" s="392"/>
      <c r="J183" s="393"/>
    </row>
    <row r="184" spans="1:10" ht="12.75" customHeight="1" x14ac:dyDescent="0.2">
      <c r="A184" s="391"/>
      <c r="B184" s="392"/>
      <c r="C184" s="392"/>
      <c r="D184" s="392"/>
      <c r="E184" s="392"/>
      <c r="F184" s="392"/>
      <c r="G184" s="392"/>
      <c r="H184" s="392"/>
      <c r="I184" s="392"/>
      <c r="J184" s="393"/>
    </row>
    <row r="185" spans="1:10" ht="12.75" customHeight="1" x14ac:dyDescent="0.2">
      <c r="A185" s="391"/>
      <c r="B185" s="392"/>
      <c r="C185" s="392"/>
      <c r="D185" s="392"/>
      <c r="E185" s="392"/>
      <c r="F185" s="392"/>
      <c r="G185" s="392"/>
      <c r="H185" s="392"/>
      <c r="I185" s="392"/>
      <c r="J185" s="393"/>
    </row>
    <row r="186" spans="1:10" ht="12.75" customHeight="1" x14ac:dyDescent="0.2">
      <c r="A186" s="391"/>
      <c r="B186" s="392"/>
      <c r="C186" s="392"/>
      <c r="D186" s="392"/>
      <c r="E186" s="392"/>
      <c r="F186" s="392"/>
      <c r="G186" s="392"/>
      <c r="H186" s="392"/>
      <c r="I186" s="392"/>
      <c r="J186" s="393"/>
    </row>
    <row r="187" spans="1:10" ht="12.75" customHeight="1" x14ac:dyDescent="0.2">
      <c r="A187" s="391"/>
      <c r="B187" s="392"/>
      <c r="C187" s="392"/>
      <c r="D187" s="392"/>
      <c r="E187" s="392"/>
      <c r="F187" s="392"/>
      <c r="G187" s="392"/>
      <c r="H187" s="392"/>
      <c r="I187" s="392"/>
      <c r="J187" s="393"/>
    </row>
    <row r="188" spans="1:10" ht="12.75" customHeight="1" x14ac:dyDescent="0.2">
      <c r="A188" s="391"/>
      <c r="B188" s="392"/>
      <c r="C188" s="392"/>
      <c r="D188" s="392"/>
      <c r="E188" s="392"/>
      <c r="F188" s="392"/>
      <c r="G188" s="392"/>
      <c r="H188" s="392"/>
      <c r="I188" s="392"/>
      <c r="J188" s="393"/>
    </row>
    <row r="189" spans="1:10" ht="12.75" customHeight="1" x14ac:dyDescent="0.2">
      <c r="A189" s="391"/>
      <c r="B189" s="392"/>
      <c r="C189" s="392"/>
      <c r="D189" s="392"/>
      <c r="E189" s="392"/>
      <c r="F189" s="392"/>
      <c r="G189" s="392"/>
      <c r="H189" s="392"/>
      <c r="I189" s="392"/>
      <c r="J189" s="393"/>
    </row>
    <row r="190" spans="1:10" ht="12.75" customHeight="1" x14ac:dyDescent="0.2">
      <c r="A190" s="391"/>
      <c r="B190" s="392"/>
      <c r="C190" s="392"/>
      <c r="D190" s="392"/>
      <c r="E190" s="392"/>
      <c r="F190" s="392"/>
      <c r="G190" s="392"/>
      <c r="H190" s="392"/>
      <c r="I190" s="392"/>
      <c r="J190" s="393"/>
    </row>
    <row r="191" spans="1:10" ht="12.75" customHeight="1" x14ac:dyDescent="0.2">
      <c r="A191" s="391"/>
      <c r="B191" s="392"/>
      <c r="C191" s="392"/>
      <c r="D191" s="392"/>
      <c r="E191" s="392"/>
      <c r="F191" s="392"/>
      <c r="G191" s="392"/>
      <c r="H191" s="392"/>
      <c r="I191" s="392"/>
      <c r="J191" s="393"/>
    </row>
    <row r="192" spans="1:10" ht="12.75" customHeight="1" x14ac:dyDescent="0.2">
      <c r="A192" s="391"/>
      <c r="B192" s="392"/>
      <c r="C192" s="392"/>
      <c r="D192" s="392"/>
      <c r="E192" s="392"/>
      <c r="F192" s="392"/>
      <c r="G192" s="392"/>
      <c r="H192" s="392"/>
      <c r="I192" s="392"/>
      <c r="J192" s="393"/>
    </row>
    <row r="193" spans="1:10" ht="12.75" customHeight="1" x14ac:dyDescent="0.2">
      <c r="A193" s="391"/>
      <c r="B193" s="392"/>
      <c r="C193" s="392"/>
      <c r="D193" s="392"/>
      <c r="E193" s="392"/>
      <c r="F193" s="392"/>
      <c r="G193" s="392"/>
      <c r="H193" s="392"/>
      <c r="I193" s="392"/>
      <c r="J193" s="393"/>
    </row>
    <row r="194" spans="1:10" ht="12.75" customHeight="1" x14ac:dyDescent="0.2">
      <c r="A194" s="324" t="s">
        <v>372</v>
      </c>
      <c r="B194" s="325"/>
      <c r="C194" s="325"/>
      <c r="D194" s="325"/>
      <c r="E194" s="325"/>
      <c r="F194" s="325"/>
      <c r="G194" s="325"/>
      <c r="H194" s="325"/>
      <c r="I194" s="325"/>
      <c r="J194" s="326"/>
    </row>
    <row r="195" spans="1:10" ht="12.75" customHeight="1" x14ac:dyDescent="0.2">
      <c r="A195" s="324"/>
      <c r="B195" s="325"/>
      <c r="C195" s="325"/>
      <c r="D195" s="325"/>
      <c r="E195" s="325"/>
      <c r="F195" s="325"/>
      <c r="G195" s="325"/>
      <c r="H195" s="325"/>
      <c r="I195" s="325"/>
      <c r="J195" s="326"/>
    </row>
    <row r="196" spans="1:10" ht="12.75" customHeight="1" x14ac:dyDescent="0.2">
      <c r="A196" s="324"/>
      <c r="B196" s="325"/>
      <c r="C196" s="325"/>
      <c r="D196" s="325"/>
      <c r="E196" s="325"/>
      <c r="F196" s="325"/>
      <c r="G196" s="325"/>
      <c r="H196" s="325"/>
      <c r="I196" s="325"/>
      <c r="J196" s="326"/>
    </row>
    <row r="197" spans="1:10" ht="15" customHeight="1" x14ac:dyDescent="0.2">
      <c r="A197" s="327"/>
      <c r="B197" s="328"/>
      <c r="C197" s="328"/>
      <c r="D197" s="328"/>
      <c r="E197" s="328"/>
      <c r="F197" s="328"/>
      <c r="G197" s="328"/>
      <c r="H197" s="328"/>
      <c r="I197" s="328"/>
      <c r="J197" s="329"/>
    </row>
    <row r="198" spans="1:10" ht="12.75" customHeight="1" x14ac:dyDescent="0.2">
      <c r="A198" s="391"/>
      <c r="B198" s="392"/>
      <c r="C198" s="392"/>
      <c r="D198" s="392"/>
      <c r="E198" s="392"/>
      <c r="F198" s="392"/>
      <c r="G198" s="392"/>
      <c r="H198" s="392"/>
      <c r="I198" s="392"/>
      <c r="J198" s="393"/>
    </row>
    <row r="199" spans="1:10" ht="12.75" customHeight="1" x14ac:dyDescent="0.2">
      <c r="A199" s="391"/>
      <c r="B199" s="392"/>
      <c r="C199" s="392"/>
      <c r="D199" s="392"/>
      <c r="E199" s="392"/>
      <c r="F199" s="392"/>
      <c r="G199" s="392"/>
      <c r="H199" s="392"/>
      <c r="I199" s="392"/>
      <c r="J199" s="393"/>
    </row>
    <row r="200" spans="1:10" ht="12.75" customHeight="1" x14ac:dyDescent="0.2">
      <c r="A200" s="391"/>
      <c r="B200" s="392"/>
      <c r="C200" s="392"/>
      <c r="D200" s="392"/>
      <c r="E200" s="392"/>
      <c r="F200" s="392"/>
      <c r="G200" s="392"/>
      <c r="H200" s="392"/>
      <c r="I200" s="392"/>
      <c r="J200" s="393"/>
    </row>
    <row r="201" spans="1:10" ht="12.75" customHeight="1" x14ac:dyDescent="0.2">
      <c r="A201" s="391"/>
      <c r="B201" s="392"/>
      <c r="C201" s="392"/>
      <c r="D201" s="392"/>
      <c r="E201" s="392"/>
      <c r="F201" s="392"/>
      <c r="G201" s="392"/>
      <c r="H201" s="392"/>
      <c r="I201" s="392"/>
      <c r="J201" s="393"/>
    </row>
    <row r="202" spans="1:10" ht="12.75" customHeight="1" x14ac:dyDescent="0.2">
      <c r="A202" s="391"/>
      <c r="B202" s="392"/>
      <c r="C202" s="392"/>
      <c r="D202" s="392"/>
      <c r="E202" s="392"/>
      <c r="F202" s="392"/>
      <c r="G202" s="392"/>
      <c r="H202" s="392"/>
      <c r="I202" s="392"/>
      <c r="J202" s="393"/>
    </row>
    <row r="203" spans="1:10" ht="12.75" customHeight="1" x14ac:dyDescent="0.2">
      <c r="A203" s="391"/>
      <c r="B203" s="392"/>
      <c r="C203" s="392"/>
      <c r="D203" s="392"/>
      <c r="E203" s="392"/>
      <c r="F203" s="392"/>
      <c r="G203" s="392"/>
      <c r="H203" s="392"/>
      <c r="I203" s="392"/>
      <c r="J203" s="393"/>
    </row>
    <row r="204" spans="1:10" ht="12.75" customHeight="1" x14ac:dyDescent="0.2">
      <c r="A204" s="391"/>
      <c r="B204" s="392"/>
      <c r="C204" s="392"/>
      <c r="D204" s="392"/>
      <c r="E204" s="392"/>
      <c r="F204" s="392"/>
      <c r="G204" s="392"/>
      <c r="H204" s="392"/>
      <c r="I204" s="392"/>
      <c r="J204" s="393"/>
    </row>
    <row r="205" spans="1:10" ht="12.75" customHeight="1" x14ac:dyDescent="0.2">
      <c r="A205" s="391"/>
      <c r="B205" s="392"/>
      <c r="C205" s="392"/>
      <c r="D205" s="392"/>
      <c r="E205" s="392"/>
      <c r="F205" s="392"/>
      <c r="G205" s="392"/>
      <c r="H205" s="392"/>
      <c r="I205" s="392"/>
      <c r="J205" s="393"/>
    </row>
    <row r="206" spans="1:10" ht="12.75" customHeight="1" x14ac:dyDescent="0.2">
      <c r="A206" s="391"/>
      <c r="B206" s="392"/>
      <c r="C206" s="392"/>
      <c r="D206" s="392"/>
      <c r="E206" s="392"/>
      <c r="F206" s="392"/>
      <c r="G206" s="392"/>
      <c r="H206" s="392"/>
      <c r="I206" s="392"/>
      <c r="J206" s="393"/>
    </row>
    <row r="207" spans="1:10" ht="12.75" customHeight="1" x14ac:dyDescent="0.2">
      <c r="A207" s="391"/>
      <c r="B207" s="392"/>
      <c r="C207" s="392"/>
      <c r="D207" s="392"/>
      <c r="E207" s="392"/>
      <c r="F207" s="392"/>
      <c r="G207" s="392"/>
      <c r="H207" s="392"/>
      <c r="I207" s="392"/>
      <c r="J207" s="393"/>
    </row>
    <row r="208" spans="1:10" ht="12.75" customHeight="1" x14ac:dyDescent="0.2">
      <c r="A208" s="391"/>
      <c r="B208" s="392"/>
      <c r="C208" s="392"/>
      <c r="D208" s="392"/>
      <c r="E208" s="392"/>
      <c r="F208" s="392"/>
      <c r="G208" s="392"/>
      <c r="H208" s="392"/>
      <c r="I208" s="392"/>
      <c r="J208" s="393"/>
    </row>
    <row r="209" spans="1:10" ht="12.75" customHeight="1" x14ac:dyDescent="0.2">
      <c r="A209" s="391"/>
      <c r="B209" s="392"/>
      <c r="C209" s="392"/>
      <c r="D209" s="392"/>
      <c r="E209" s="392"/>
      <c r="F209" s="392"/>
      <c r="G209" s="392"/>
      <c r="H209" s="392"/>
      <c r="I209" s="392"/>
      <c r="J209" s="393"/>
    </row>
    <row r="210" spans="1:10" ht="12.75" customHeight="1" x14ac:dyDescent="0.2">
      <c r="A210" s="391"/>
      <c r="B210" s="392"/>
      <c r="C210" s="392"/>
      <c r="D210" s="392"/>
      <c r="E210" s="392"/>
      <c r="F210" s="392"/>
      <c r="G210" s="392"/>
      <c r="H210" s="392"/>
      <c r="I210" s="392"/>
      <c r="J210" s="393"/>
    </row>
    <row r="211" spans="1:10" ht="12.75" customHeight="1" x14ac:dyDescent="0.2">
      <c r="A211" s="391"/>
      <c r="B211" s="392"/>
      <c r="C211" s="392"/>
      <c r="D211" s="392"/>
      <c r="E211" s="392"/>
      <c r="F211" s="392"/>
      <c r="G211" s="392"/>
      <c r="H211" s="392"/>
      <c r="I211" s="392"/>
      <c r="J211" s="393"/>
    </row>
    <row r="212" spans="1:10" ht="12.75" customHeight="1" x14ac:dyDescent="0.2">
      <c r="A212" s="391"/>
      <c r="B212" s="392"/>
      <c r="C212" s="392"/>
      <c r="D212" s="392"/>
      <c r="E212" s="392"/>
      <c r="F212" s="392"/>
      <c r="G212" s="392"/>
      <c r="H212" s="392"/>
      <c r="I212" s="392"/>
      <c r="J212" s="393"/>
    </row>
    <row r="213" spans="1:10" ht="12.75" customHeight="1" x14ac:dyDescent="0.2">
      <c r="A213" s="391"/>
      <c r="B213" s="392"/>
      <c r="C213" s="392"/>
      <c r="D213" s="392"/>
      <c r="E213" s="392"/>
      <c r="F213" s="392"/>
      <c r="G213" s="392"/>
      <c r="H213" s="392"/>
      <c r="I213" s="392"/>
      <c r="J213" s="393"/>
    </row>
    <row r="214" spans="1:10" ht="12.75" customHeight="1" x14ac:dyDescent="0.2">
      <c r="A214" s="391"/>
      <c r="B214" s="392"/>
      <c r="C214" s="392"/>
      <c r="D214" s="392"/>
      <c r="E214" s="392"/>
      <c r="F214" s="392"/>
      <c r="G214" s="392"/>
      <c r="H214" s="392"/>
      <c r="I214" s="392"/>
      <c r="J214" s="393"/>
    </row>
    <row r="215" spans="1:10" s="61" customFormat="1" x14ac:dyDescent="0.2">
      <c r="A215" s="55"/>
      <c r="B215" s="56"/>
      <c r="C215" s="57"/>
      <c r="D215" s="58"/>
      <c r="E215" s="58"/>
      <c r="F215" s="58"/>
      <c r="G215" s="58"/>
      <c r="H215" s="59"/>
      <c r="I215" s="57"/>
      <c r="J215" s="60"/>
    </row>
    <row r="216" spans="1:10" s="61" customFormat="1" ht="25.5" customHeight="1" x14ac:dyDescent="0.2">
      <c r="A216" s="394" t="s">
        <v>311</v>
      </c>
      <c r="B216" s="395"/>
      <c r="C216" s="395"/>
      <c r="D216" s="395"/>
      <c r="E216" s="395"/>
      <c r="F216" s="395"/>
      <c r="G216" s="395"/>
      <c r="H216" s="395"/>
      <c r="I216" s="395"/>
      <c r="J216" s="396"/>
    </row>
    <row r="217" spans="1:10" ht="12.75" customHeight="1" x14ac:dyDescent="0.2">
      <c r="A217" s="90"/>
      <c r="B217" s="76"/>
      <c r="C217" s="75"/>
      <c r="D217" s="75"/>
      <c r="E217" s="75"/>
      <c r="F217" s="75"/>
      <c r="G217" s="75"/>
      <c r="H217" s="75"/>
      <c r="I217" s="75"/>
      <c r="J217" s="87"/>
    </row>
    <row r="218" spans="1:10" ht="12.75" customHeight="1" x14ac:dyDescent="0.2">
      <c r="A218" s="90"/>
      <c r="B218" s="397" t="s">
        <v>312</v>
      </c>
      <c r="C218" s="397"/>
      <c r="D218" s="397"/>
      <c r="E218" s="397"/>
      <c r="F218" s="397"/>
      <c r="G218" s="397"/>
      <c r="H218" s="397"/>
      <c r="I218" s="397"/>
      <c r="J218" s="178"/>
    </row>
    <row r="219" spans="1:10" ht="12.75" customHeight="1" x14ac:dyDescent="0.2">
      <c r="A219" s="90"/>
      <c r="B219" s="397"/>
      <c r="C219" s="397"/>
      <c r="D219" s="397"/>
      <c r="E219" s="397"/>
      <c r="F219" s="397"/>
      <c r="G219" s="397"/>
      <c r="H219" s="397"/>
      <c r="I219" s="397"/>
      <c r="J219" s="178"/>
    </row>
    <row r="220" spans="1:10" ht="12.75" customHeight="1" thickBot="1" x14ac:dyDescent="0.25">
      <c r="A220" s="90"/>
      <c r="B220" s="177"/>
      <c r="C220" s="177"/>
      <c r="D220" s="177"/>
      <c r="E220" s="177"/>
      <c r="F220" s="177"/>
      <c r="G220" s="177"/>
      <c r="H220" s="177"/>
      <c r="I220" s="177"/>
      <c r="J220" s="87"/>
    </row>
    <row r="221" spans="1:10" ht="12.75" customHeight="1" thickBot="1" x14ac:dyDescent="0.25">
      <c r="A221" s="90"/>
      <c r="B221" s="74" t="s">
        <v>23</v>
      </c>
      <c r="C221" s="75"/>
      <c r="D221" s="398" t="s">
        <v>313</v>
      </c>
      <c r="E221" s="398"/>
      <c r="F221" s="398"/>
      <c r="G221" s="398"/>
      <c r="H221" s="398"/>
      <c r="I221" s="126"/>
      <c r="J221" s="127"/>
    </row>
    <row r="222" spans="1:10" ht="13.5" thickBot="1" x14ac:dyDescent="0.25">
      <c r="A222" s="90"/>
      <c r="B222" s="77"/>
      <c r="C222" s="75"/>
      <c r="D222" s="126"/>
      <c r="E222" s="126"/>
      <c r="F222" s="126"/>
      <c r="G222" s="126"/>
      <c r="H222" s="126"/>
      <c r="I222" s="126"/>
      <c r="J222" s="127"/>
    </row>
    <row r="223" spans="1:10" ht="12.75" customHeight="1" thickBot="1" x14ac:dyDescent="0.25">
      <c r="A223" s="90"/>
      <c r="B223" s="79" t="s">
        <v>23</v>
      </c>
      <c r="C223" s="75"/>
      <c r="D223" s="399" t="s">
        <v>314</v>
      </c>
      <c r="E223" s="399"/>
      <c r="F223" s="399"/>
      <c r="G223" s="399"/>
      <c r="H223" s="399"/>
      <c r="I223" s="78"/>
      <c r="J223" s="92"/>
    </row>
    <row r="224" spans="1:10" ht="13.5" thickBot="1" x14ac:dyDescent="0.25">
      <c r="A224" s="90"/>
      <c r="B224" s="77"/>
      <c r="C224" s="75"/>
      <c r="D224" s="126"/>
      <c r="E224" s="126"/>
      <c r="F224" s="126"/>
      <c r="G224" s="126"/>
      <c r="H224" s="126"/>
      <c r="I224" s="126"/>
      <c r="J224" s="127"/>
    </row>
    <row r="225" spans="1:10" ht="12.75" customHeight="1" thickBot="1" x14ac:dyDescent="0.25">
      <c r="A225" s="90"/>
      <c r="B225" s="79" t="s">
        <v>23</v>
      </c>
      <c r="C225" s="75"/>
      <c r="D225" s="398" t="s">
        <v>315</v>
      </c>
      <c r="E225" s="398"/>
      <c r="F225" s="398"/>
      <c r="G225" s="398"/>
      <c r="H225" s="398"/>
      <c r="I225" s="398"/>
      <c r="J225" s="127"/>
    </row>
    <row r="226" spans="1:10" ht="13.5" thickBot="1" x14ac:dyDescent="0.25">
      <c r="A226" s="90"/>
      <c r="B226" s="76"/>
      <c r="C226" s="75"/>
      <c r="D226" s="80"/>
      <c r="E226" s="75"/>
      <c r="F226" s="75"/>
      <c r="G226" s="75"/>
      <c r="H226" s="75"/>
      <c r="I226" s="75"/>
      <c r="J226" s="87"/>
    </row>
    <row r="227" spans="1:10" ht="12.75" customHeight="1" thickBot="1" x14ac:dyDescent="0.25">
      <c r="A227" s="90"/>
      <c r="B227" s="74" t="s">
        <v>23</v>
      </c>
      <c r="C227" s="75"/>
      <c r="D227" s="398" t="s">
        <v>381</v>
      </c>
      <c r="E227" s="398"/>
      <c r="F227" s="398"/>
      <c r="G227" s="398"/>
      <c r="H227" s="398"/>
      <c r="I227" s="126"/>
      <c r="J227" s="127"/>
    </row>
    <row r="228" spans="1:10" ht="13.5" thickBot="1" x14ac:dyDescent="0.25">
      <c r="A228" s="90"/>
      <c r="B228" s="77"/>
      <c r="C228" s="75"/>
      <c r="D228" s="126"/>
      <c r="E228" s="126"/>
      <c r="F228" s="126"/>
      <c r="G228" s="126"/>
      <c r="H228" s="126"/>
      <c r="I228" s="126"/>
      <c r="J228" s="127"/>
    </row>
    <row r="229" spans="1:10" ht="12.75" customHeight="1" thickBot="1" x14ac:dyDescent="0.25">
      <c r="A229" s="90"/>
      <c r="B229" s="79" t="s">
        <v>23</v>
      </c>
      <c r="C229" s="75"/>
      <c r="D229" s="399" t="s">
        <v>316</v>
      </c>
      <c r="E229" s="399"/>
      <c r="F229" s="399"/>
      <c r="G229" s="399"/>
      <c r="H229" s="399"/>
      <c r="I229" s="78"/>
      <c r="J229" s="92"/>
    </row>
    <row r="230" spans="1:10" ht="13.5" thickBot="1" x14ac:dyDescent="0.25">
      <c r="A230" s="90"/>
      <c r="B230" s="77"/>
      <c r="C230" s="75"/>
      <c r="D230" s="126"/>
      <c r="E230" s="126"/>
      <c r="F230" s="126"/>
      <c r="G230" s="126"/>
      <c r="H230" s="126"/>
      <c r="I230" s="126"/>
      <c r="J230" s="127"/>
    </row>
    <row r="231" spans="1:10" ht="12.75" customHeight="1" thickBot="1" x14ac:dyDescent="0.25">
      <c r="A231" s="90"/>
      <c r="B231" s="79" t="s">
        <v>23</v>
      </c>
      <c r="C231" s="75"/>
      <c r="D231" s="399" t="s">
        <v>317</v>
      </c>
      <c r="E231" s="399"/>
      <c r="F231" s="399"/>
      <c r="G231" s="399"/>
      <c r="H231" s="399"/>
      <c r="I231" s="399"/>
      <c r="J231" s="127"/>
    </row>
    <row r="232" spans="1:10" ht="13.5" thickBot="1" x14ac:dyDescent="0.25">
      <c r="A232" s="90"/>
      <c r="B232" s="76"/>
      <c r="C232" s="75"/>
      <c r="D232" s="80"/>
      <c r="E232" s="75"/>
      <c r="F232" s="75"/>
      <c r="G232" s="75"/>
      <c r="H232" s="75"/>
      <c r="I232" s="75"/>
      <c r="J232" s="87"/>
    </row>
    <row r="233" spans="1:10" ht="12.75" customHeight="1" thickBot="1" x14ac:dyDescent="0.25">
      <c r="A233" s="90"/>
      <c r="B233" s="74"/>
      <c r="C233" s="75"/>
      <c r="D233" s="398" t="s">
        <v>320</v>
      </c>
      <c r="E233" s="398"/>
      <c r="F233" s="398"/>
      <c r="G233" s="398"/>
      <c r="H233" s="398"/>
      <c r="I233" s="126"/>
      <c r="J233" s="127"/>
    </row>
    <row r="234" spans="1:10" ht="13.5" thickBot="1" x14ac:dyDescent="0.25">
      <c r="A234" s="90"/>
      <c r="B234" s="77"/>
      <c r="C234" s="75"/>
      <c r="D234" s="126"/>
      <c r="E234" s="126"/>
      <c r="F234" s="126"/>
      <c r="G234" s="126"/>
      <c r="H234" s="126"/>
      <c r="I234" s="126"/>
      <c r="J234" s="127"/>
    </row>
    <row r="235" spans="1:10" ht="12.75" customHeight="1" thickBot="1" x14ac:dyDescent="0.25">
      <c r="A235" s="90"/>
      <c r="B235" s="79"/>
      <c r="C235" s="75"/>
      <c r="D235" s="399" t="s">
        <v>318</v>
      </c>
      <c r="E235" s="399"/>
      <c r="F235" s="399"/>
      <c r="G235" s="399"/>
      <c r="H235" s="399"/>
      <c r="I235" s="78"/>
      <c r="J235" s="92"/>
    </row>
    <row r="236" spans="1:10" ht="13.5" customHeight="1" thickBot="1" x14ac:dyDescent="0.25">
      <c r="A236" s="90"/>
      <c r="B236" s="77"/>
      <c r="C236" s="75"/>
      <c r="D236" s="114"/>
      <c r="E236" s="126"/>
      <c r="F236" s="126"/>
      <c r="G236" s="126"/>
      <c r="H236" s="126"/>
      <c r="I236" s="126"/>
      <c r="J236" s="127"/>
    </row>
    <row r="237" spans="1:10" ht="12.75" customHeight="1" thickBot="1" x14ac:dyDescent="0.25">
      <c r="A237" s="90"/>
      <c r="B237" s="79" t="s">
        <v>23</v>
      </c>
      <c r="C237" s="75"/>
      <c r="D237" s="399" t="s">
        <v>319</v>
      </c>
      <c r="E237" s="399"/>
      <c r="F237" s="399"/>
      <c r="G237" s="399"/>
      <c r="H237" s="399"/>
      <c r="I237" s="78"/>
      <c r="J237" s="92"/>
    </row>
    <row r="238" spans="1:10" ht="13.5" customHeight="1" thickBot="1" x14ac:dyDescent="0.25">
      <c r="A238" s="90"/>
      <c r="B238" s="77"/>
      <c r="C238" s="75"/>
      <c r="D238" s="114"/>
      <c r="E238" s="126"/>
      <c r="F238" s="126"/>
      <c r="G238" s="126"/>
      <c r="H238" s="126"/>
      <c r="I238" s="126"/>
      <c r="J238" s="127"/>
    </row>
    <row r="239" spans="1:10" ht="12.75" customHeight="1" thickBot="1" x14ac:dyDescent="0.25">
      <c r="A239" s="90"/>
      <c r="B239" s="79"/>
      <c r="C239" s="75"/>
      <c r="D239" s="398" t="s">
        <v>226</v>
      </c>
      <c r="E239" s="398"/>
      <c r="F239" s="398"/>
      <c r="G239" s="398"/>
      <c r="H239" s="398"/>
      <c r="I239" s="398"/>
      <c r="J239" s="127"/>
    </row>
    <row r="240" spans="1:10" ht="13.5" thickBot="1" x14ac:dyDescent="0.25">
      <c r="A240" s="90"/>
      <c r="B240" s="77"/>
      <c r="C240" s="75"/>
      <c r="D240" s="400" t="s">
        <v>553</v>
      </c>
      <c r="E240" s="401"/>
      <c r="F240" s="401"/>
      <c r="G240" s="401"/>
      <c r="H240" s="401"/>
      <c r="I240" s="402"/>
      <c r="J240" s="127"/>
    </row>
    <row r="241" spans="1:10" x14ac:dyDescent="0.2">
      <c r="A241" s="90"/>
      <c r="B241" s="76"/>
      <c r="C241" s="75"/>
      <c r="D241" s="80"/>
      <c r="E241" s="75"/>
      <c r="F241" s="75"/>
      <c r="G241" s="75"/>
      <c r="H241" s="75"/>
      <c r="I241" s="75"/>
      <c r="J241" s="87"/>
    </row>
    <row r="242" spans="1:10" ht="12.75" customHeight="1" x14ac:dyDescent="0.2">
      <c r="A242" s="321" t="s">
        <v>373</v>
      </c>
      <c r="B242" s="322"/>
      <c r="C242" s="322"/>
      <c r="D242" s="322"/>
      <c r="E242" s="322"/>
      <c r="F242" s="322"/>
      <c r="G242" s="322"/>
      <c r="H242" s="322"/>
      <c r="I242" s="322"/>
      <c r="J242" s="323"/>
    </row>
    <row r="243" spans="1:10" ht="12.75" customHeight="1" x14ac:dyDescent="0.2">
      <c r="A243" s="391" t="s">
        <v>554</v>
      </c>
      <c r="B243" s="392"/>
      <c r="C243" s="392"/>
      <c r="D243" s="392"/>
      <c r="E243" s="392"/>
      <c r="F243" s="392"/>
      <c r="G243" s="392"/>
      <c r="H243" s="392"/>
      <c r="I243" s="392"/>
      <c r="J243" s="393"/>
    </row>
    <row r="244" spans="1:10" ht="12.75" customHeight="1" x14ac:dyDescent="0.2">
      <c r="A244" s="391"/>
      <c r="B244" s="392"/>
      <c r="C244" s="392"/>
      <c r="D244" s="392"/>
      <c r="E244" s="392"/>
      <c r="F244" s="392"/>
      <c r="G244" s="392"/>
      <c r="H244" s="392"/>
      <c r="I244" s="392"/>
      <c r="J244" s="393"/>
    </row>
    <row r="245" spans="1:10" ht="12.75" customHeight="1" x14ac:dyDescent="0.2">
      <c r="A245" s="391"/>
      <c r="B245" s="392"/>
      <c r="C245" s="392"/>
      <c r="D245" s="392"/>
      <c r="E245" s="392"/>
      <c r="F245" s="392"/>
      <c r="G245" s="392"/>
      <c r="H245" s="392"/>
      <c r="I245" s="392"/>
      <c r="J245" s="393"/>
    </row>
    <row r="246" spans="1:10" ht="12.75" customHeight="1" x14ac:dyDescent="0.2">
      <c r="A246" s="391"/>
      <c r="B246" s="392"/>
      <c r="C246" s="392"/>
      <c r="D246" s="392"/>
      <c r="E246" s="392"/>
      <c r="F246" s="392"/>
      <c r="G246" s="392"/>
      <c r="H246" s="392"/>
      <c r="I246" s="392"/>
      <c r="J246" s="393"/>
    </row>
    <row r="247" spans="1:10" ht="12.75" customHeight="1" x14ac:dyDescent="0.2">
      <c r="A247" s="391"/>
      <c r="B247" s="392"/>
      <c r="C247" s="392"/>
      <c r="D247" s="392"/>
      <c r="E247" s="392"/>
      <c r="F247" s="392"/>
      <c r="G247" s="392"/>
      <c r="H247" s="392"/>
      <c r="I247" s="392"/>
      <c r="J247" s="393"/>
    </row>
    <row r="248" spans="1:10" ht="12.75" customHeight="1" x14ac:dyDescent="0.2">
      <c r="A248" s="391"/>
      <c r="B248" s="392"/>
      <c r="C248" s="392"/>
      <c r="D248" s="392"/>
      <c r="E248" s="392"/>
      <c r="F248" s="392"/>
      <c r="G248" s="392"/>
      <c r="H248" s="392"/>
      <c r="I248" s="392"/>
      <c r="J248" s="393"/>
    </row>
    <row r="249" spans="1:10" ht="12.75" customHeight="1" x14ac:dyDescent="0.2">
      <c r="A249" s="391"/>
      <c r="B249" s="392"/>
      <c r="C249" s="392"/>
      <c r="D249" s="392"/>
      <c r="E249" s="392"/>
      <c r="F249" s="392"/>
      <c r="G249" s="392"/>
      <c r="H249" s="392"/>
      <c r="I249" s="392"/>
      <c r="J249" s="393"/>
    </row>
    <row r="250" spans="1:10" ht="12.75" customHeight="1" x14ac:dyDescent="0.2">
      <c r="A250" s="391"/>
      <c r="B250" s="392"/>
      <c r="C250" s="392"/>
      <c r="D250" s="392"/>
      <c r="E250" s="392"/>
      <c r="F250" s="392"/>
      <c r="G250" s="392"/>
      <c r="H250" s="392"/>
      <c r="I250" s="392"/>
      <c r="J250" s="393"/>
    </row>
    <row r="251" spans="1:10" ht="12.75" customHeight="1" x14ac:dyDescent="0.2">
      <c r="A251" s="321" t="s">
        <v>374</v>
      </c>
      <c r="B251" s="322"/>
      <c r="C251" s="322"/>
      <c r="D251" s="322"/>
      <c r="E251" s="322"/>
      <c r="F251" s="322"/>
      <c r="G251" s="322"/>
      <c r="H251" s="322"/>
      <c r="I251" s="322"/>
      <c r="J251" s="323"/>
    </row>
    <row r="252" spans="1:10" ht="12.75" customHeight="1" x14ac:dyDescent="0.2">
      <c r="A252" s="391" t="s">
        <v>555</v>
      </c>
      <c r="B252" s="392"/>
      <c r="C252" s="392"/>
      <c r="D252" s="392"/>
      <c r="E252" s="392"/>
      <c r="F252" s="392"/>
      <c r="G252" s="392"/>
      <c r="H252" s="392"/>
      <c r="I252" s="392"/>
      <c r="J252" s="393"/>
    </row>
    <row r="253" spans="1:10" ht="12.75" customHeight="1" x14ac:dyDescent="0.2">
      <c r="A253" s="391"/>
      <c r="B253" s="392"/>
      <c r="C253" s="392"/>
      <c r="D253" s="392"/>
      <c r="E253" s="392"/>
      <c r="F253" s="392"/>
      <c r="G253" s="392"/>
      <c r="H253" s="392"/>
      <c r="I253" s="392"/>
      <c r="J253" s="393"/>
    </row>
    <row r="254" spans="1:10" ht="12.75" customHeight="1" x14ac:dyDescent="0.2">
      <c r="A254" s="391"/>
      <c r="B254" s="392"/>
      <c r="C254" s="392"/>
      <c r="D254" s="392"/>
      <c r="E254" s="392"/>
      <c r="F254" s="392"/>
      <c r="G254" s="392"/>
      <c r="H254" s="392"/>
      <c r="I254" s="392"/>
      <c r="J254" s="393"/>
    </row>
    <row r="255" spans="1:10" ht="12.75" customHeight="1" x14ac:dyDescent="0.2">
      <c r="A255" s="391"/>
      <c r="B255" s="392"/>
      <c r="C255" s="392"/>
      <c r="D255" s="392"/>
      <c r="E255" s="392"/>
      <c r="F255" s="392"/>
      <c r="G255" s="392"/>
      <c r="H255" s="392"/>
      <c r="I255" s="392"/>
      <c r="J255" s="393"/>
    </row>
    <row r="256" spans="1:10" ht="12.75" customHeight="1" x14ac:dyDescent="0.2">
      <c r="A256" s="391"/>
      <c r="B256" s="392"/>
      <c r="C256" s="392"/>
      <c r="D256" s="392"/>
      <c r="E256" s="392"/>
      <c r="F256" s="392"/>
      <c r="G256" s="392"/>
      <c r="H256" s="392"/>
      <c r="I256" s="392"/>
      <c r="J256" s="393"/>
    </row>
    <row r="257" spans="1:10" ht="12.75" customHeight="1" x14ac:dyDescent="0.2">
      <c r="A257" s="391"/>
      <c r="B257" s="392"/>
      <c r="C257" s="392"/>
      <c r="D257" s="392"/>
      <c r="E257" s="392"/>
      <c r="F257" s="392"/>
      <c r="G257" s="392"/>
      <c r="H257" s="392"/>
      <c r="I257" s="392"/>
      <c r="J257" s="393"/>
    </row>
    <row r="258" spans="1:10" ht="12.75" customHeight="1" x14ac:dyDescent="0.2">
      <c r="A258" s="391"/>
      <c r="B258" s="392"/>
      <c r="C258" s="392"/>
      <c r="D258" s="392"/>
      <c r="E258" s="392"/>
      <c r="F258" s="392"/>
      <c r="G258" s="392"/>
      <c r="H258" s="392"/>
      <c r="I258" s="392"/>
      <c r="J258" s="393"/>
    </row>
    <row r="259" spans="1:10" ht="12.75" customHeight="1" x14ac:dyDescent="0.2">
      <c r="A259" s="321" t="s">
        <v>375</v>
      </c>
      <c r="B259" s="322"/>
      <c r="C259" s="322"/>
      <c r="D259" s="322"/>
      <c r="E259" s="322"/>
      <c r="F259" s="322"/>
      <c r="G259" s="322"/>
      <c r="H259" s="322"/>
      <c r="I259" s="322"/>
      <c r="J259" s="323"/>
    </row>
    <row r="260" spans="1:10" ht="12.75" customHeight="1" x14ac:dyDescent="0.2">
      <c r="A260" s="391" t="s">
        <v>556</v>
      </c>
      <c r="B260" s="392"/>
      <c r="C260" s="392"/>
      <c r="D260" s="392"/>
      <c r="E260" s="392"/>
      <c r="F260" s="392"/>
      <c r="G260" s="392"/>
      <c r="H260" s="392"/>
      <c r="I260" s="392"/>
      <c r="J260" s="393"/>
    </row>
    <row r="261" spans="1:10" ht="12.75" customHeight="1" x14ac:dyDescent="0.2">
      <c r="A261" s="391"/>
      <c r="B261" s="392"/>
      <c r="C261" s="392"/>
      <c r="D261" s="392"/>
      <c r="E261" s="392"/>
      <c r="F261" s="392"/>
      <c r="G261" s="392"/>
      <c r="H261" s="392"/>
      <c r="I261" s="392"/>
      <c r="J261" s="393"/>
    </row>
    <row r="262" spans="1:10" ht="12.75" customHeight="1" x14ac:dyDescent="0.2">
      <c r="A262" s="391"/>
      <c r="B262" s="392"/>
      <c r="C262" s="392"/>
      <c r="D262" s="392"/>
      <c r="E262" s="392"/>
      <c r="F262" s="392"/>
      <c r="G262" s="392"/>
      <c r="H262" s="392"/>
      <c r="I262" s="392"/>
      <c r="J262" s="393"/>
    </row>
    <row r="263" spans="1:10" ht="12.75" customHeight="1" x14ac:dyDescent="0.2">
      <c r="A263" s="391"/>
      <c r="B263" s="392"/>
      <c r="C263" s="392"/>
      <c r="D263" s="392"/>
      <c r="E263" s="392"/>
      <c r="F263" s="392"/>
      <c r="G263" s="392"/>
      <c r="H263" s="392"/>
      <c r="I263" s="392"/>
      <c r="J263" s="393"/>
    </row>
    <row r="264" spans="1:10" ht="12.75" customHeight="1" x14ac:dyDescent="0.2">
      <c r="A264" s="391"/>
      <c r="B264" s="392"/>
      <c r="C264" s="392"/>
      <c r="D264" s="392"/>
      <c r="E264" s="392"/>
      <c r="F264" s="392"/>
      <c r="G264" s="392"/>
      <c r="H264" s="392"/>
      <c r="I264" s="392"/>
      <c r="J264" s="393"/>
    </row>
    <row r="265" spans="1:10" ht="12.75" customHeight="1" x14ac:dyDescent="0.2">
      <c r="A265" s="391"/>
      <c r="B265" s="392"/>
      <c r="C265" s="392"/>
      <c r="D265" s="392"/>
      <c r="E265" s="392"/>
      <c r="F265" s="392"/>
      <c r="G265" s="392"/>
      <c r="H265" s="392"/>
      <c r="I265" s="392"/>
      <c r="J265" s="393"/>
    </row>
    <row r="266" spans="1:10" ht="12.75" customHeight="1" x14ac:dyDescent="0.2">
      <c r="A266" s="391"/>
      <c r="B266" s="392"/>
      <c r="C266" s="392"/>
      <c r="D266" s="392"/>
      <c r="E266" s="392"/>
      <c r="F266" s="392"/>
      <c r="G266" s="392"/>
      <c r="H266" s="392"/>
      <c r="I266" s="392"/>
      <c r="J266" s="393"/>
    </row>
    <row r="267" spans="1:10" ht="12.75" customHeight="1" x14ac:dyDescent="0.2">
      <c r="A267" s="391"/>
      <c r="B267" s="392"/>
      <c r="C267" s="392"/>
      <c r="D267" s="392"/>
      <c r="E267" s="392"/>
      <c r="F267" s="392"/>
      <c r="G267" s="392"/>
      <c r="H267" s="392"/>
      <c r="I267" s="392"/>
      <c r="J267" s="393"/>
    </row>
    <row r="268" spans="1:10" ht="12.75" customHeight="1" x14ac:dyDescent="0.2">
      <c r="A268" s="321" t="s">
        <v>376</v>
      </c>
      <c r="B268" s="322"/>
      <c r="C268" s="322"/>
      <c r="D268" s="322"/>
      <c r="E268" s="322"/>
      <c r="F268" s="322"/>
      <c r="G268" s="322"/>
      <c r="H268" s="322"/>
      <c r="I268" s="322"/>
      <c r="J268" s="323"/>
    </row>
    <row r="269" spans="1:10" ht="12.75" customHeight="1" x14ac:dyDescent="0.2">
      <c r="A269" s="391" t="s">
        <v>557</v>
      </c>
      <c r="B269" s="392"/>
      <c r="C269" s="392"/>
      <c r="D269" s="392"/>
      <c r="E269" s="392"/>
      <c r="F269" s="392"/>
      <c r="G269" s="392"/>
      <c r="H269" s="392"/>
      <c r="I269" s="392"/>
      <c r="J269" s="393"/>
    </row>
    <row r="270" spans="1:10" ht="12.75" customHeight="1" x14ac:dyDescent="0.2">
      <c r="A270" s="391"/>
      <c r="B270" s="392"/>
      <c r="C270" s="392"/>
      <c r="D270" s="392"/>
      <c r="E270" s="392"/>
      <c r="F270" s="392"/>
      <c r="G270" s="392"/>
      <c r="H270" s="392"/>
      <c r="I270" s="392"/>
      <c r="J270" s="393"/>
    </row>
    <row r="271" spans="1:10" ht="12.75" customHeight="1" x14ac:dyDescent="0.2">
      <c r="A271" s="391"/>
      <c r="B271" s="392"/>
      <c r="C271" s="392"/>
      <c r="D271" s="392"/>
      <c r="E271" s="392"/>
      <c r="F271" s="392"/>
      <c r="G271" s="392"/>
      <c r="H271" s="392"/>
      <c r="I271" s="392"/>
      <c r="J271" s="393"/>
    </row>
    <row r="272" spans="1:10" ht="12.75" customHeight="1" x14ac:dyDescent="0.2">
      <c r="A272" s="391"/>
      <c r="B272" s="392"/>
      <c r="C272" s="392"/>
      <c r="D272" s="392"/>
      <c r="E272" s="392"/>
      <c r="F272" s="392"/>
      <c r="G272" s="392"/>
      <c r="H272" s="392"/>
      <c r="I272" s="392"/>
      <c r="J272" s="393"/>
    </row>
    <row r="273" spans="1:10" ht="12.75" customHeight="1" x14ac:dyDescent="0.2">
      <c r="A273" s="391"/>
      <c r="B273" s="392"/>
      <c r="C273" s="392"/>
      <c r="D273" s="392"/>
      <c r="E273" s="392"/>
      <c r="F273" s="392"/>
      <c r="G273" s="392"/>
      <c r="H273" s="392"/>
      <c r="I273" s="392"/>
      <c r="J273" s="393"/>
    </row>
    <row r="274" spans="1:10" ht="12.75" customHeight="1" x14ac:dyDescent="0.2">
      <c r="A274" s="391"/>
      <c r="B274" s="392"/>
      <c r="C274" s="392"/>
      <c r="D274" s="392"/>
      <c r="E274" s="392"/>
      <c r="F274" s="392"/>
      <c r="G274" s="392"/>
      <c r="H274" s="392"/>
      <c r="I274" s="392"/>
      <c r="J274" s="393"/>
    </row>
    <row r="275" spans="1:10" ht="12.75" customHeight="1" x14ac:dyDescent="0.2">
      <c r="A275" s="391"/>
      <c r="B275" s="392"/>
      <c r="C275" s="392"/>
      <c r="D275" s="392"/>
      <c r="E275" s="392"/>
      <c r="F275" s="392"/>
      <c r="G275" s="392"/>
      <c r="H275" s="392"/>
      <c r="I275" s="392"/>
      <c r="J275" s="393"/>
    </row>
    <row r="276" spans="1:10" ht="12.75" customHeight="1" x14ac:dyDescent="0.2">
      <c r="A276" s="391"/>
      <c r="B276" s="392"/>
      <c r="C276" s="392"/>
      <c r="D276" s="392"/>
      <c r="E276" s="392"/>
      <c r="F276" s="392"/>
      <c r="G276" s="392"/>
      <c r="H276" s="392"/>
      <c r="I276" s="392"/>
      <c r="J276" s="393"/>
    </row>
    <row r="277" spans="1:10" ht="12.75" customHeight="1" x14ac:dyDescent="0.2">
      <c r="A277" s="321" t="s">
        <v>377</v>
      </c>
      <c r="B277" s="322"/>
      <c r="C277" s="322"/>
      <c r="D277" s="322"/>
      <c r="E277" s="322"/>
      <c r="F277" s="322"/>
      <c r="G277" s="322"/>
      <c r="H277" s="322"/>
      <c r="I277" s="322"/>
      <c r="J277" s="323"/>
    </row>
    <row r="278" spans="1:10" ht="12.75" customHeight="1" x14ac:dyDescent="0.2">
      <c r="A278" s="327"/>
      <c r="B278" s="328"/>
      <c r="C278" s="328"/>
      <c r="D278" s="328"/>
      <c r="E278" s="328"/>
      <c r="F278" s="328"/>
      <c r="G278" s="328"/>
      <c r="H278" s="328"/>
      <c r="I278" s="328"/>
      <c r="J278" s="329"/>
    </row>
    <row r="279" spans="1:10" ht="12.75" customHeight="1" x14ac:dyDescent="0.2">
      <c r="A279" s="391" t="s">
        <v>558</v>
      </c>
      <c r="B279" s="392"/>
      <c r="C279" s="392"/>
      <c r="D279" s="392"/>
      <c r="E279" s="392"/>
      <c r="F279" s="392"/>
      <c r="G279" s="392"/>
      <c r="H279" s="392"/>
      <c r="I279" s="392"/>
      <c r="J279" s="393"/>
    </row>
    <row r="280" spans="1:10" ht="12.75" customHeight="1" x14ac:dyDescent="0.2">
      <c r="A280" s="391"/>
      <c r="B280" s="392"/>
      <c r="C280" s="392"/>
      <c r="D280" s="392"/>
      <c r="E280" s="392"/>
      <c r="F280" s="392"/>
      <c r="G280" s="392"/>
      <c r="H280" s="392"/>
      <c r="I280" s="392"/>
      <c r="J280" s="393"/>
    </row>
    <row r="281" spans="1:10" ht="12.75" customHeight="1" x14ac:dyDescent="0.2">
      <c r="A281" s="391"/>
      <c r="B281" s="392"/>
      <c r="C281" s="392"/>
      <c r="D281" s="392"/>
      <c r="E281" s="392"/>
      <c r="F281" s="392"/>
      <c r="G281" s="392"/>
      <c r="H281" s="392"/>
      <c r="I281" s="392"/>
      <c r="J281" s="393"/>
    </row>
    <row r="282" spans="1:10" ht="12.75" customHeight="1" x14ac:dyDescent="0.2">
      <c r="A282" s="391"/>
      <c r="B282" s="392"/>
      <c r="C282" s="392"/>
      <c r="D282" s="392"/>
      <c r="E282" s="392"/>
      <c r="F282" s="392"/>
      <c r="G282" s="392"/>
      <c r="H282" s="392"/>
      <c r="I282" s="392"/>
      <c r="J282" s="393"/>
    </row>
    <row r="283" spans="1:10" ht="12.75" customHeight="1" x14ac:dyDescent="0.2">
      <c r="A283" s="391"/>
      <c r="B283" s="392"/>
      <c r="C283" s="392"/>
      <c r="D283" s="392"/>
      <c r="E283" s="392"/>
      <c r="F283" s="392"/>
      <c r="G283" s="392"/>
      <c r="H283" s="392"/>
      <c r="I283" s="392"/>
      <c r="J283" s="393"/>
    </row>
    <row r="284" spans="1:10" ht="12.75" customHeight="1" x14ac:dyDescent="0.2">
      <c r="A284" s="391"/>
      <c r="B284" s="392"/>
      <c r="C284" s="392"/>
      <c r="D284" s="392"/>
      <c r="E284" s="392"/>
      <c r="F284" s="392"/>
      <c r="G284" s="392"/>
      <c r="H284" s="392"/>
      <c r="I284" s="392"/>
      <c r="J284" s="393"/>
    </row>
    <row r="285" spans="1:10" ht="12.75" customHeight="1" x14ac:dyDescent="0.2">
      <c r="A285" s="391"/>
      <c r="B285" s="392"/>
      <c r="C285" s="392"/>
      <c r="D285" s="392"/>
      <c r="E285" s="392"/>
      <c r="F285" s="392"/>
      <c r="G285" s="392"/>
      <c r="H285" s="392"/>
      <c r="I285" s="392"/>
      <c r="J285" s="393"/>
    </row>
    <row r="286" spans="1:10" ht="12.75" customHeight="1" x14ac:dyDescent="0.2">
      <c r="A286" s="391"/>
      <c r="B286" s="392"/>
      <c r="C286" s="392"/>
      <c r="D286" s="392"/>
      <c r="E286" s="392"/>
      <c r="F286" s="392"/>
      <c r="G286" s="392"/>
      <c r="H286" s="392"/>
      <c r="I286" s="392"/>
      <c r="J286" s="393"/>
    </row>
    <row r="287" spans="1:10" ht="12.75" customHeight="1" x14ac:dyDescent="0.2">
      <c r="A287" s="321" t="s">
        <v>378</v>
      </c>
      <c r="B287" s="322"/>
      <c r="C287" s="322"/>
      <c r="D287" s="322"/>
      <c r="E287" s="322"/>
      <c r="F287" s="322"/>
      <c r="G287" s="322"/>
      <c r="H287" s="322"/>
      <c r="I287" s="322"/>
      <c r="J287" s="323"/>
    </row>
    <row r="288" spans="1:10" ht="12.75" customHeight="1" x14ac:dyDescent="0.2">
      <c r="A288" s="391" t="s">
        <v>559</v>
      </c>
      <c r="B288" s="392"/>
      <c r="C288" s="392"/>
      <c r="D288" s="392"/>
      <c r="E288" s="392"/>
      <c r="F288" s="392"/>
      <c r="G288" s="392"/>
      <c r="H288" s="392"/>
      <c r="I288" s="392"/>
      <c r="J288" s="393"/>
    </row>
    <row r="289" spans="1:10" ht="12.75" customHeight="1" x14ac:dyDescent="0.2">
      <c r="A289" s="391"/>
      <c r="B289" s="392"/>
      <c r="C289" s="392"/>
      <c r="D289" s="392"/>
      <c r="E289" s="392"/>
      <c r="F289" s="392"/>
      <c r="G289" s="392"/>
      <c r="H289" s="392"/>
      <c r="I289" s="392"/>
      <c r="J289" s="393"/>
    </row>
    <row r="290" spans="1:10" ht="12.75" customHeight="1" x14ac:dyDescent="0.2">
      <c r="A290" s="391"/>
      <c r="B290" s="392"/>
      <c r="C290" s="392"/>
      <c r="D290" s="392"/>
      <c r="E290" s="392"/>
      <c r="F290" s="392"/>
      <c r="G290" s="392"/>
      <c r="H290" s="392"/>
      <c r="I290" s="392"/>
      <c r="J290" s="393"/>
    </row>
    <row r="291" spans="1:10" ht="12.75" customHeight="1" x14ac:dyDescent="0.2">
      <c r="A291" s="391"/>
      <c r="B291" s="392"/>
      <c r="C291" s="392"/>
      <c r="D291" s="392"/>
      <c r="E291" s="392"/>
      <c r="F291" s="392"/>
      <c r="G291" s="392"/>
      <c r="H291" s="392"/>
      <c r="I291" s="392"/>
      <c r="J291" s="393"/>
    </row>
    <row r="292" spans="1:10" ht="12.75" customHeight="1" x14ac:dyDescent="0.2">
      <c r="A292" s="391"/>
      <c r="B292" s="392"/>
      <c r="C292" s="392"/>
      <c r="D292" s="392"/>
      <c r="E292" s="392"/>
      <c r="F292" s="392"/>
      <c r="G292" s="392"/>
      <c r="H292" s="392"/>
      <c r="I292" s="392"/>
      <c r="J292" s="393"/>
    </row>
    <row r="293" spans="1:10" ht="12.75" customHeight="1" x14ac:dyDescent="0.2">
      <c r="A293" s="391"/>
      <c r="B293" s="392"/>
      <c r="C293" s="392"/>
      <c r="D293" s="392"/>
      <c r="E293" s="392"/>
      <c r="F293" s="392"/>
      <c r="G293" s="392"/>
      <c r="H293" s="392"/>
      <c r="I293" s="392"/>
      <c r="J293" s="393"/>
    </row>
    <row r="294" spans="1:10" ht="12.75" customHeight="1" x14ac:dyDescent="0.2">
      <c r="A294" s="391"/>
      <c r="B294" s="392"/>
      <c r="C294" s="392"/>
      <c r="D294" s="392"/>
      <c r="E294" s="392"/>
      <c r="F294" s="392"/>
      <c r="G294" s="392"/>
      <c r="H294" s="392"/>
      <c r="I294" s="392"/>
      <c r="J294" s="393"/>
    </row>
    <row r="295" spans="1:10" ht="12.75" customHeight="1" x14ac:dyDescent="0.2">
      <c r="A295" s="391"/>
      <c r="B295" s="392"/>
      <c r="C295" s="392"/>
      <c r="D295" s="392"/>
      <c r="E295" s="392"/>
      <c r="F295" s="392"/>
      <c r="G295" s="392"/>
      <c r="H295" s="392"/>
      <c r="I295" s="392"/>
      <c r="J295" s="393"/>
    </row>
    <row r="296" spans="1:10" s="61" customFormat="1" x14ac:dyDescent="0.2">
      <c r="A296" s="55"/>
      <c r="B296" s="56"/>
      <c r="C296" s="57"/>
      <c r="D296" s="58"/>
      <c r="E296" s="58"/>
      <c r="F296" s="58"/>
      <c r="G296" s="58"/>
      <c r="H296" s="59"/>
      <c r="I296" s="57"/>
      <c r="J296" s="60"/>
    </row>
    <row r="297" spans="1:10" s="61" customFormat="1" ht="25.5" customHeight="1" x14ac:dyDescent="0.2">
      <c r="A297" s="394" t="s">
        <v>341</v>
      </c>
      <c r="B297" s="395"/>
      <c r="C297" s="395"/>
      <c r="D297" s="395"/>
      <c r="E297" s="395"/>
      <c r="F297" s="395"/>
      <c r="G297" s="395"/>
      <c r="H297" s="395"/>
      <c r="I297" s="395"/>
      <c r="J297" s="396"/>
    </row>
    <row r="298" spans="1:10" ht="12.75" customHeight="1" x14ac:dyDescent="0.2">
      <c r="A298" s="90"/>
      <c r="B298" s="76"/>
      <c r="C298" s="75"/>
      <c r="D298" s="75"/>
      <c r="E298" s="75"/>
      <c r="F298" s="75"/>
      <c r="G298" s="75"/>
      <c r="H298" s="75"/>
      <c r="I298" s="75"/>
      <c r="J298" s="87"/>
    </row>
    <row r="299" spans="1:10" ht="12.75" customHeight="1" x14ac:dyDescent="0.2">
      <c r="A299" s="90"/>
      <c r="B299" s="397" t="s">
        <v>24</v>
      </c>
      <c r="C299" s="397"/>
      <c r="D299" s="397"/>
      <c r="E299" s="397"/>
      <c r="F299" s="397"/>
      <c r="G299" s="397"/>
      <c r="H299" s="397"/>
      <c r="I299" s="397"/>
      <c r="J299" s="98"/>
    </row>
    <row r="300" spans="1:10" ht="12.75" customHeight="1" thickBot="1" x14ac:dyDescent="0.25">
      <c r="A300" s="90"/>
      <c r="B300" s="173"/>
      <c r="C300" s="173"/>
      <c r="D300" s="173"/>
      <c r="E300" s="173"/>
      <c r="F300" s="173"/>
      <c r="G300" s="173"/>
      <c r="H300" s="173"/>
      <c r="I300" s="173"/>
      <c r="J300" s="87"/>
    </row>
    <row r="301" spans="1:10" ht="12.75" customHeight="1" thickBot="1" x14ac:dyDescent="0.25">
      <c r="A301" s="90"/>
      <c r="B301" s="74" t="s">
        <v>23</v>
      </c>
      <c r="C301" s="75"/>
      <c r="D301" s="389" t="s">
        <v>342</v>
      </c>
      <c r="E301" s="389"/>
      <c r="F301" s="389"/>
      <c r="G301" s="389"/>
      <c r="H301" s="389"/>
      <c r="I301" s="389"/>
      <c r="J301" s="127"/>
    </row>
    <row r="302" spans="1:10" x14ac:dyDescent="0.2">
      <c r="A302" s="90"/>
      <c r="B302" s="77"/>
      <c r="C302" s="75"/>
      <c r="D302" s="389"/>
      <c r="E302" s="389"/>
      <c r="F302" s="389"/>
      <c r="G302" s="389"/>
      <c r="H302" s="389"/>
      <c r="I302" s="389"/>
      <c r="J302" s="127"/>
    </row>
    <row r="303" spans="1:10" x14ac:dyDescent="0.2">
      <c r="A303" s="90"/>
      <c r="B303" s="77"/>
      <c r="C303" s="75"/>
      <c r="D303" s="389"/>
      <c r="E303" s="389"/>
      <c r="F303" s="389"/>
      <c r="G303" s="389"/>
      <c r="H303" s="389"/>
      <c r="I303" s="389"/>
      <c r="J303" s="127"/>
    </row>
    <row r="304" spans="1:10" x14ac:dyDescent="0.2">
      <c r="A304" s="90"/>
      <c r="B304" s="77"/>
      <c r="C304" s="75"/>
      <c r="D304" s="389"/>
      <c r="E304" s="389"/>
      <c r="F304" s="389"/>
      <c r="G304" s="389"/>
      <c r="H304" s="389"/>
      <c r="I304" s="389"/>
      <c r="J304" s="176"/>
    </row>
    <row r="305" spans="1:10" ht="12.75" customHeight="1" x14ac:dyDescent="0.2">
      <c r="A305" s="90"/>
      <c r="B305" s="77"/>
      <c r="C305" s="75"/>
      <c r="D305" s="389"/>
      <c r="E305" s="389"/>
      <c r="F305" s="389"/>
      <c r="G305" s="389"/>
      <c r="H305" s="389"/>
      <c r="I305" s="389"/>
      <c r="J305" s="92"/>
    </row>
    <row r="306" spans="1:10" ht="13.5" thickBot="1" x14ac:dyDescent="0.25">
      <c r="A306" s="90"/>
      <c r="B306" s="77"/>
      <c r="C306" s="75"/>
      <c r="D306" s="126"/>
      <c r="E306" s="126"/>
      <c r="F306" s="126"/>
      <c r="G306" s="126"/>
      <c r="H306" s="126"/>
      <c r="I306" s="126"/>
      <c r="J306" s="127"/>
    </row>
    <row r="307" spans="1:10" ht="12.75" customHeight="1" thickBot="1" x14ac:dyDescent="0.25">
      <c r="A307" s="90"/>
      <c r="B307" s="79" t="s">
        <v>23</v>
      </c>
      <c r="C307" s="75"/>
      <c r="D307" s="390" t="s">
        <v>382</v>
      </c>
      <c r="E307" s="390"/>
      <c r="F307" s="390"/>
      <c r="G307" s="390"/>
      <c r="H307" s="390"/>
      <c r="I307" s="390"/>
      <c r="J307" s="92"/>
    </row>
    <row r="308" spans="1:10" ht="12.75" customHeight="1" x14ac:dyDescent="0.2">
      <c r="A308" s="90"/>
      <c r="B308" s="119"/>
      <c r="C308" s="75"/>
      <c r="D308" s="390"/>
      <c r="E308" s="390"/>
      <c r="F308" s="390"/>
      <c r="G308" s="390"/>
      <c r="H308" s="390"/>
      <c r="I308" s="390"/>
      <c r="J308" s="92"/>
    </row>
    <row r="309" spans="1:10" ht="12.75" customHeight="1" x14ac:dyDescent="0.2">
      <c r="A309" s="90"/>
      <c r="B309" s="119"/>
      <c r="C309" s="75"/>
      <c r="D309" s="390"/>
      <c r="E309" s="390"/>
      <c r="F309" s="390"/>
      <c r="G309" s="390"/>
      <c r="H309" s="390"/>
      <c r="I309" s="390"/>
      <c r="J309" s="92"/>
    </row>
    <row r="310" spans="1:10" x14ac:dyDescent="0.2">
      <c r="A310" s="90"/>
      <c r="B310" s="77"/>
      <c r="C310" s="75"/>
      <c r="D310" s="390"/>
      <c r="E310" s="390"/>
      <c r="F310" s="390"/>
      <c r="G310" s="390"/>
      <c r="H310" s="390"/>
      <c r="I310" s="390"/>
      <c r="J310" s="127"/>
    </row>
    <row r="311" spans="1:10" ht="13.5" thickBot="1" x14ac:dyDescent="0.25">
      <c r="A311" s="90"/>
      <c r="B311" s="77"/>
      <c r="C311" s="75"/>
      <c r="D311" s="126"/>
      <c r="E311" s="126"/>
      <c r="F311" s="126"/>
      <c r="G311" s="126"/>
      <c r="H311" s="126"/>
      <c r="I311" s="126"/>
      <c r="J311" s="127"/>
    </row>
    <row r="312" spans="1:10" ht="12.75" customHeight="1" thickBot="1" x14ac:dyDescent="0.25">
      <c r="A312" s="90"/>
      <c r="B312" s="79" t="s">
        <v>23</v>
      </c>
      <c r="C312" s="75"/>
      <c r="D312" s="389" t="s">
        <v>379</v>
      </c>
      <c r="E312" s="389"/>
      <c r="F312" s="389"/>
      <c r="G312" s="389"/>
      <c r="H312" s="389"/>
      <c r="I312" s="389"/>
      <c r="J312" s="127"/>
    </row>
    <row r="313" spans="1:10" x14ac:dyDescent="0.2">
      <c r="A313" s="90"/>
      <c r="B313" s="76"/>
      <c r="C313" s="75"/>
      <c r="D313" s="389"/>
      <c r="E313" s="389"/>
      <c r="F313" s="389"/>
      <c r="G313" s="389"/>
      <c r="H313" s="389"/>
      <c r="I313" s="389"/>
      <c r="J313" s="87"/>
    </row>
    <row r="314" spans="1:10" x14ac:dyDescent="0.2">
      <c r="A314" s="90"/>
      <c r="B314" s="76"/>
      <c r="C314" s="75"/>
      <c r="D314" s="389"/>
      <c r="E314" s="389"/>
      <c r="F314" s="389"/>
      <c r="G314" s="389"/>
      <c r="H314" s="389"/>
      <c r="I314" s="389"/>
      <c r="J314" s="87"/>
    </row>
    <row r="315" spans="1:10" x14ac:dyDescent="0.2">
      <c r="A315" s="90"/>
      <c r="B315" s="76"/>
      <c r="C315" s="75"/>
      <c r="D315" s="389"/>
      <c r="E315" s="389"/>
      <c r="F315" s="389"/>
      <c r="G315" s="389"/>
      <c r="H315" s="389"/>
      <c r="I315" s="389"/>
      <c r="J315" s="87"/>
    </row>
    <row r="316" spans="1:10" ht="12.75" customHeight="1" x14ac:dyDescent="0.2">
      <c r="A316" s="90"/>
      <c r="B316" s="77"/>
      <c r="C316" s="75"/>
      <c r="D316" s="389"/>
      <c r="E316" s="389"/>
      <c r="F316" s="389"/>
      <c r="G316" s="389"/>
      <c r="H316" s="389"/>
      <c r="I316" s="389"/>
      <c r="J316" s="127"/>
    </row>
    <row r="317" spans="1:10" ht="13.5" thickBot="1" x14ac:dyDescent="0.25">
      <c r="A317" s="115"/>
      <c r="B317" s="116"/>
      <c r="C317" s="117"/>
      <c r="D317" s="129"/>
      <c r="E317" s="129"/>
      <c r="F317" s="129"/>
      <c r="G317" s="129"/>
      <c r="H317" s="129"/>
      <c r="I317" s="129"/>
      <c r="J317" s="127"/>
    </row>
    <row r="318" spans="1:10" ht="12.75" customHeight="1" thickBot="1" x14ac:dyDescent="0.25">
      <c r="A318" s="118"/>
      <c r="B318" s="79" t="s">
        <v>23</v>
      </c>
      <c r="C318" s="119"/>
      <c r="D318" s="388" t="s">
        <v>343</v>
      </c>
      <c r="E318" s="388"/>
      <c r="F318" s="388"/>
      <c r="G318" s="388"/>
      <c r="H318" s="388"/>
      <c r="I318" s="388"/>
      <c r="J318" s="120"/>
    </row>
    <row r="319" spans="1:10" ht="12.75" customHeight="1" x14ac:dyDescent="0.2">
      <c r="A319" s="118"/>
      <c r="B319" s="119"/>
      <c r="C319" s="119"/>
      <c r="D319" s="388"/>
      <c r="E319" s="388"/>
      <c r="F319" s="388"/>
      <c r="G319" s="388"/>
      <c r="H319" s="388"/>
      <c r="I319" s="388"/>
      <c r="J319" s="120"/>
    </row>
    <row r="320" spans="1:10" ht="12.75" customHeight="1" x14ac:dyDescent="0.2">
      <c r="A320" s="118"/>
      <c r="B320" s="119"/>
      <c r="C320" s="119"/>
      <c r="D320" s="388"/>
      <c r="E320" s="388"/>
      <c r="F320" s="388"/>
      <c r="G320" s="388"/>
      <c r="H320" s="388"/>
      <c r="I320" s="388"/>
      <c r="J320" s="120"/>
    </row>
    <row r="321" spans="1:10" ht="12.75" customHeight="1" x14ac:dyDescent="0.2">
      <c r="A321" s="118"/>
      <c r="B321" s="119"/>
      <c r="C321" s="119"/>
      <c r="D321" s="388"/>
      <c r="E321" s="388"/>
      <c r="F321" s="388"/>
      <c r="G321" s="388"/>
      <c r="H321" s="388"/>
      <c r="I321" s="388"/>
      <c r="J321" s="120"/>
    </row>
    <row r="322" spans="1:10" ht="12.75" customHeight="1" thickBot="1" x14ac:dyDescent="0.25">
      <c r="A322" s="121"/>
      <c r="B322" s="122"/>
      <c r="C322" s="122"/>
      <c r="D322" s="124"/>
      <c r="E322" s="124"/>
      <c r="F322" s="124"/>
      <c r="G322" s="124"/>
      <c r="H322" s="124"/>
      <c r="I322" s="124"/>
      <c r="J322" s="123"/>
    </row>
    <row r="323" spans="1:10" ht="12.75" customHeight="1" thickTop="1" x14ac:dyDescent="0.2"/>
  </sheetData>
  <sheetProtection password="E686" sheet="1" formatRows="0"/>
  <mergeCells count="210">
    <mergeCell ref="A1:J2"/>
    <mergeCell ref="A3:J6"/>
    <mergeCell ref="A8:J18"/>
    <mergeCell ref="D20:J21"/>
    <mergeCell ref="A126:B126"/>
    <mergeCell ref="A127:B127"/>
    <mergeCell ref="A128:B128"/>
    <mergeCell ref="A129:B129"/>
    <mergeCell ref="D23:H23"/>
    <mergeCell ref="D26:H26"/>
    <mergeCell ref="D32:H32"/>
    <mergeCell ref="D34:H34"/>
    <mergeCell ref="D35:I35"/>
    <mergeCell ref="B28:H28"/>
    <mergeCell ref="B30:C30"/>
    <mergeCell ref="B52:C52"/>
    <mergeCell ref="D54:H54"/>
    <mergeCell ref="D56:H56"/>
    <mergeCell ref="D41:H41"/>
    <mergeCell ref="D45:H45"/>
    <mergeCell ref="D47:H47"/>
    <mergeCell ref="D49:I49"/>
    <mergeCell ref="D39:H39"/>
    <mergeCell ref="D58:H58"/>
    <mergeCell ref="D60:H60"/>
    <mergeCell ref="D62:H62"/>
    <mergeCell ref="D64:I64"/>
    <mergeCell ref="D65:I65"/>
    <mergeCell ref="D50:I50"/>
    <mergeCell ref="A69:J72"/>
    <mergeCell ref="A68:J68"/>
    <mergeCell ref="D97:H97"/>
    <mergeCell ref="D85:J85"/>
    <mergeCell ref="D74:J84"/>
    <mergeCell ref="D91:I91"/>
    <mergeCell ref="B88:J89"/>
    <mergeCell ref="D92:I92"/>
    <mergeCell ref="D95:I95"/>
    <mergeCell ref="D225:I225"/>
    <mergeCell ref="D231:I231"/>
    <mergeCell ref="D237:H237"/>
    <mergeCell ref="A137:J137"/>
    <mergeCell ref="A216:J216"/>
    <mergeCell ref="D221:H221"/>
    <mergeCell ref="D223:H223"/>
    <mergeCell ref="D227:H227"/>
    <mergeCell ref="A171:B171"/>
    <mergeCell ref="A173:J176"/>
    <mergeCell ref="C131:D131"/>
    <mergeCell ref="G127:H127"/>
    <mergeCell ref="G128:H128"/>
    <mergeCell ref="G129:H129"/>
    <mergeCell ref="G130:H130"/>
    <mergeCell ref="G131:H131"/>
    <mergeCell ref="C132:D132"/>
    <mergeCell ref="C127:D127"/>
    <mergeCell ref="A177:J193"/>
    <mergeCell ref="G172:H172"/>
    <mergeCell ref="I172:J172"/>
    <mergeCell ref="C171:D171"/>
    <mergeCell ref="E171:F171"/>
    <mergeCell ref="I171:J171"/>
    <mergeCell ref="D159:I159"/>
    <mergeCell ref="D161:H161"/>
    <mergeCell ref="D153:I153"/>
    <mergeCell ref="G171:H171"/>
    <mergeCell ref="B149:J151"/>
    <mergeCell ref="A110:J113"/>
    <mergeCell ref="D94:H94"/>
    <mergeCell ref="D103:H103"/>
    <mergeCell ref="D107:I107"/>
    <mergeCell ref="C128:D128"/>
    <mergeCell ref="C129:D129"/>
    <mergeCell ref="C130:D130"/>
    <mergeCell ref="D164:I164"/>
    <mergeCell ref="A194:J197"/>
    <mergeCell ref="G134:H134"/>
    <mergeCell ref="E126:F126"/>
    <mergeCell ref="E127:F127"/>
    <mergeCell ref="E128:F128"/>
    <mergeCell ref="E129:F129"/>
    <mergeCell ref="E130:F130"/>
    <mergeCell ref="E131:F131"/>
    <mergeCell ref="A116:B116"/>
    <mergeCell ref="C116:D116"/>
    <mergeCell ref="E116:F116"/>
    <mergeCell ref="G116:H116"/>
    <mergeCell ref="I116:J116"/>
    <mergeCell ref="A117:B117"/>
    <mergeCell ref="C117:D117"/>
    <mergeCell ref="E117:F117"/>
    <mergeCell ref="A251:J251"/>
    <mergeCell ref="A252:J258"/>
    <mergeCell ref="A259:J259"/>
    <mergeCell ref="A260:J267"/>
    <mergeCell ref="A130:B130"/>
    <mergeCell ref="A131:B131"/>
    <mergeCell ref="A132:B132"/>
    <mergeCell ref="A133:B133"/>
    <mergeCell ref="A134:B134"/>
    <mergeCell ref="C133:D133"/>
    <mergeCell ref="C134:D134"/>
    <mergeCell ref="C135:D135"/>
    <mergeCell ref="A135:B135"/>
    <mergeCell ref="A167:J170"/>
    <mergeCell ref="D155:H155"/>
    <mergeCell ref="D157:H157"/>
    <mergeCell ref="A172:B172"/>
    <mergeCell ref="C172:D172"/>
    <mergeCell ref="E172:F172"/>
    <mergeCell ref="E135:F135"/>
    <mergeCell ref="G135:H135"/>
    <mergeCell ref="I135:J135"/>
    <mergeCell ref="G132:H132"/>
    <mergeCell ref="G133:H133"/>
    <mergeCell ref="I117:J117"/>
    <mergeCell ref="E118:F118"/>
    <mergeCell ref="G118:H118"/>
    <mergeCell ref="I118:J118"/>
    <mergeCell ref="I132:J132"/>
    <mergeCell ref="I133:J133"/>
    <mergeCell ref="I134:J134"/>
    <mergeCell ref="E132:F132"/>
    <mergeCell ref="E133:F133"/>
    <mergeCell ref="E134:F134"/>
    <mergeCell ref="I126:J126"/>
    <mergeCell ref="G121:H121"/>
    <mergeCell ref="I127:J127"/>
    <mergeCell ref="I128:J128"/>
    <mergeCell ref="I129:J129"/>
    <mergeCell ref="I130:J130"/>
    <mergeCell ref="I131:J131"/>
    <mergeCell ref="E120:F120"/>
    <mergeCell ref="G120:H120"/>
    <mergeCell ref="I120:J120"/>
    <mergeCell ref="I121:J121"/>
    <mergeCell ref="G126:H126"/>
    <mergeCell ref="E121:F121"/>
    <mergeCell ref="C124:D124"/>
    <mergeCell ref="G124:H124"/>
    <mergeCell ref="I124:J124"/>
    <mergeCell ref="A125:B125"/>
    <mergeCell ref="C125:D125"/>
    <mergeCell ref="E124:F124"/>
    <mergeCell ref="C126:D126"/>
    <mergeCell ref="D100:I100"/>
    <mergeCell ref="D106:I106"/>
    <mergeCell ref="A114:B114"/>
    <mergeCell ref="A123:B123"/>
    <mergeCell ref="A115:B115"/>
    <mergeCell ref="A118:B118"/>
    <mergeCell ref="A122:B122"/>
    <mergeCell ref="E122:F122"/>
    <mergeCell ref="G122:H122"/>
    <mergeCell ref="I122:J122"/>
    <mergeCell ref="A119:B119"/>
    <mergeCell ref="C119:D119"/>
    <mergeCell ref="E119:F119"/>
    <mergeCell ref="G119:H119"/>
    <mergeCell ref="A121:B121"/>
    <mergeCell ref="C121:D121"/>
    <mergeCell ref="G117:H117"/>
    <mergeCell ref="D98:I98"/>
    <mergeCell ref="D101:I101"/>
    <mergeCell ref="D163:I163"/>
    <mergeCell ref="E125:F125"/>
    <mergeCell ref="G125:H125"/>
    <mergeCell ref="I125:J125"/>
    <mergeCell ref="C114:D114"/>
    <mergeCell ref="E114:F114"/>
    <mergeCell ref="G114:H114"/>
    <mergeCell ref="I114:J114"/>
    <mergeCell ref="C123:D123"/>
    <mergeCell ref="E123:F123"/>
    <mergeCell ref="G123:H123"/>
    <mergeCell ref="I123:J123"/>
    <mergeCell ref="C115:D115"/>
    <mergeCell ref="E115:F115"/>
    <mergeCell ref="G115:H115"/>
    <mergeCell ref="I115:J115"/>
    <mergeCell ref="C118:D118"/>
    <mergeCell ref="I119:J119"/>
    <mergeCell ref="C122:D122"/>
    <mergeCell ref="D104:I104"/>
    <mergeCell ref="A138:J141"/>
    <mergeCell ref="D143:J146"/>
    <mergeCell ref="A120:B120"/>
    <mergeCell ref="C120:D120"/>
    <mergeCell ref="D318:I321"/>
    <mergeCell ref="D301:I305"/>
    <mergeCell ref="D312:I316"/>
    <mergeCell ref="D307:I310"/>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D229:H229"/>
    <mergeCell ref="A268:J268"/>
    <mergeCell ref="A124:B124"/>
  </mergeCells>
  <dataValidations count="4">
    <dataValidation type="list" allowBlank="1" showInputMessage="1" showErrorMessage="1" sqref="B318 B312 B301 B307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80" fitToWidth="0" fitToHeight="0" orientation="landscape" r:id="rId1"/>
  <headerFooter alignWithMargins="0">
    <oddHeader>&amp;LFFY 2010 Consolidated Application&amp;C&amp;A&amp;R&amp;P of &amp;N</oddHeader>
  </headerFooter>
  <rowBreaks count="7" manualBreakCount="7">
    <brk id="40" max="9" man="1"/>
    <brk id="67" max="9" man="1"/>
    <brk id="136" max="9" man="1"/>
    <brk id="172" max="9" man="1"/>
    <brk id="215" max="9" man="1"/>
    <brk id="258" max="9" man="1"/>
    <brk id="29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1"/>
  <sheetViews>
    <sheetView topLeftCell="A112" zoomScaleNormal="100" workbookViewId="0">
      <selection sqref="A1:J2"/>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22" t="s">
        <v>208</v>
      </c>
      <c r="B1" s="423"/>
      <c r="C1" s="423"/>
      <c r="D1" s="423"/>
      <c r="E1" s="423"/>
      <c r="F1" s="423"/>
      <c r="G1" s="423"/>
      <c r="H1" s="423"/>
      <c r="I1" s="423"/>
      <c r="J1" s="424"/>
    </row>
    <row r="2" spans="1:10" ht="12.75" customHeight="1" x14ac:dyDescent="0.2">
      <c r="A2" s="425"/>
      <c r="B2" s="426"/>
      <c r="C2" s="426"/>
      <c r="D2" s="426"/>
      <c r="E2" s="426"/>
      <c r="F2" s="426"/>
      <c r="G2" s="426"/>
      <c r="H2" s="426"/>
      <c r="I2" s="426"/>
      <c r="J2" s="427"/>
    </row>
    <row r="3" spans="1:10" ht="12.75" customHeight="1" x14ac:dyDescent="0.2">
      <c r="A3" s="298" t="s">
        <v>209</v>
      </c>
      <c r="B3" s="299"/>
      <c r="C3" s="299"/>
      <c r="D3" s="299"/>
      <c r="E3" s="299"/>
      <c r="F3" s="299"/>
      <c r="G3" s="299"/>
      <c r="H3" s="299"/>
      <c r="I3" s="299"/>
      <c r="J3" s="300"/>
    </row>
    <row r="4" spans="1:10" ht="12.75" customHeight="1" x14ac:dyDescent="0.2">
      <c r="A4" s="301"/>
      <c r="B4" s="302"/>
      <c r="C4" s="302"/>
      <c r="D4" s="302"/>
      <c r="E4" s="302"/>
      <c r="F4" s="302"/>
      <c r="G4" s="302"/>
      <c r="H4" s="302"/>
      <c r="I4" s="302"/>
      <c r="J4" s="303"/>
    </row>
    <row r="5" spans="1:10" ht="12.75" customHeight="1" x14ac:dyDescent="0.2">
      <c r="A5" s="304"/>
      <c r="B5" s="305"/>
      <c r="C5" s="305"/>
      <c r="D5" s="305"/>
      <c r="E5" s="305"/>
      <c r="F5" s="305"/>
      <c r="G5" s="305"/>
      <c r="H5" s="305"/>
      <c r="I5" s="305"/>
      <c r="J5" s="306"/>
    </row>
    <row r="6" spans="1:10" ht="12.75" customHeight="1" x14ac:dyDescent="0.2">
      <c r="A6" s="413" t="s">
        <v>211</v>
      </c>
      <c r="B6" s="414"/>
      <c r="C6" s="414"/>
      <c r="D6" s="414"/>
      <c r="E6" s="414"/>
      <c r="F6" s="414"/>
      <c r="G6" s="414"/>
      <c r="H6" s="414"/>
      <c r="I6" s="414"/>
      <c r="J6" s="415"/>
    </row>
    <row r="7" spans="1:10" ht="12.75" customHeight="1" x14ac:dyDescent="0.2">
      <c r="A7" s="416"/>
      <c r="B7" s="417"/>
      <c r="C7" s="417"/>
      <c r="D7" s="417"/>
      <c r="E7" s="417"/>
      <c r="F7" s="417"/>
      <c r="G7" s="417"/>
      <c r="H7" s="417"/>
      <c r="I7" s="417"/>
      <c r="J7" s="418"/>
    </row>
    <row r="8" spans="1:10" ht="12.75" customHeight="1" x14ac:dyDescent="0.2">
      <c r="A8" s="416"/>
      <c r="B8" s="417"/>
      <c r="C8" s="417"/>
      <c r="D8" s="417"/>
      <c r="E8" s="417"/>
      <c r="F8" s="417"/>
      <c r="G8" s="417"/>
      <c r="H8" s="417"/>
      <c r="I8" s="417"/>
      <c r="J8" s="418"/>
    </row>
    <row r="9" spans="1:10" ht="12.75" customHeight="1" x14ac:dyDescent="0.2">
      <c r="A9" s="416"/>
      <c r="B9" s="417"/>
      <c r="C9" s="417"/>
      <c r="D9" s="417"/>
      <c r="E9" s="417"/>
      <c r="F9" s="417"/>
      <c r="G9" s="417"/>
      <c r="H9" s="417"/>
      <c r="I9" s="417"/>
      <c r="J9" s="418"/>
    </row>
    <row r="10" spans="1:10" ht="12.75" customHeight="1" x14ac:dyDescent="0.2">
      <c r="A10" s="416"/>
      <c r="B10" s="417"/>
      <c r="C10" s="417"/>
      <c r="D10" s="417"/>
      <c r="E10" s="417"/>
      <c r="F10" s="417"/>
      <c r="G10" s="417"/>
      <c r="H10" s="417"/>
      <c r="I10" s="417"/>
      <c r="J10" s="418"/>
    </row>
    <row r="11" spans="1:10" ht="12.75" customHeight="1" x14ac:dyDescent="0.2">
      <c r="A11" s="416"/>
      <c r="B11" s="417"/>
      <c r="C11" s="417"/>
      <c r="D11" s="417"/>
      <c r="E11" s="417"/>
      <c r="F11" s="417"/>
      <c r="G11" s="417"/>
      <c r="H11" s="417"/>
      <c r="I11" s="417"/>
      <c r="J11" s="418"/>
    </row>
    <row r="12" spans="1:10" ht="12.75" customHeight="1" x14ac:dyDescent="0.2">
      <c r="A12" s="62"/>
      <c r="B12" s="63"/>
      <c r="C12" s="63"/>
      <c r="D12" s="63"/>
      <c r="E12" s="63"/>
      <c r="F12" s="63"/>
      <c r="G12" s="63"/>
      <c r="H12" s="63"/>
      <c r="I12" s="63"/>
      <c r="J12" s="64"/>
    </row>
    <row r="13" spans="1:10" ht="12.75" customHeight="1" x14ac:dyDescent="0.2">
      <c r="A13" s="428" t="s">
        <v>210</v>
      </c>
      <c r="B13" s="429"/>
      <c r="C13" s="429"/>
      <c r="D13" s="429"/>
      <c r="E13" s="429"/>
      <c r="F13" s="429"/>
      <c r="G13" s="429"/>
      <c r="H13" s="429"/>
      <c r="I13" s="429"/>
      <c r="J13" s="430"/>
    </row>
    <row r="14" spans="1:10" ht="12.75" customHeight="1" x14ac:dyDescent="0.2">
      <c r="A14" s="428"/>
      <c r="B14" s="429"/>
      <c r="C14" s="429"/>
      <c r="D14" s="429"/>
      <c r="E14" s="429"/>
      <c r="F14" s="429"/>
      <c r="G14" s="429"/>
      <c r="H14" s="429"/>
      <c r="I14" s="429"/>
      <c r="J14" s="430"/>
    </row>
    <row r="15" spans="1:10" ht="12.75" customHeight="1" x14ac:dyDescent="0.2">
      <c r="A15" s="428"/>
      <c r="B15" s="429"/>
      <c r="C15" s="429"/>
      <c r="D15" s="429"/>
      <c r="E15" s="429"/>
      <c r="F15" s="429"/>
      <c r="G15" s="429"/>
      <c r="H15" s="429"/>
      <c r="I15" s="429"/>
      <c r="J15" s="430"/>
    </row>
    <row r="16" spans="1:10" ht="12.75" customHeight="1" x14ac:dyDescent="0.2">
      <c r="A16" s="428"/>
      <c r="B16" s="429"/>
      <c r="C16" s="429"/>
      <c r="D16" s="429"/>
      <c r="E16" s="429"/>
      <c r="F16" s="429"/>
      <c r="G16" s="429"/>
      <c r="H16" s="429"/>
      <c r="I16" s="429"/>
      <c r="J16" s="430"/>
    </row>
    <row r="17" spans="1:10" ht="12.75" customHeight="1" x14ac:dyDescent="0.2">
      <c r="A17" s="65"/>
      <c r="B17" s="67"/>
      <c r="C17" s="67"/>
      <c r="D17" s="67"/>
      <c r="E17" s="67"/>
      <c r="F17" s="67"/>
      <c r="G17" s="67"/>
      <c r="H17" s="67"/>
      <c r="I17" s="67"/>
      <c r="J17" s="68"/>
    </row>
    <row r="18" spans="1:10" ht="12.75" customHeight="1" x14ac:dyDescent="0.2">
      <c r="A18" s="62"/>
      <c r="B18" s="63"/>
      <c r="C18" s="63"/>
      <c r="D18" s="63"/>
      <c r="E18" s="63"/>
      <c r="F18" s="63"/>
      <c r="G18" s="63"/>
      <c r="H18" s="63"/>
      <c r="I18" s="63"/>
      <c r="J18" s="64"/>
    </row>
    <row r="19" spans="1:10" s="61" customFormat="1" x14ac:dyDescent="0.2">
      <c r="A19" s="55"/>
      <c r="B19" s="56"/>
      <c r="C19" s="57"/>
      <c r="D19" s="58"/>
      <c r="E19" s="58"/>
      <c r="F19" s="58"/>
      <c r="G19" s="58"/>
      <c r="H19" s="59"/>
      <c r="I19" s="57"/>
      <c r="J19" s="60"/>
    </row>
    <row r="20" spans="1:10" s="61" customFormat="1" ht="25.5" customHeight="1" x14ac:dyDescent="0.2">
      <c r="A20" s="431" t="s">
        <v>198</v>
      </c>
      <c r="B20" s="432"/>
      <c r="C20" s="432"/>
      <c r="D20" s="432"/>
      <c r="E20" s="432"/>
      <c r="F20" s="433"/>
      <c r="G20" s="434"/>
      <c r="H20" s="434"/>
      <c r="I20" s="434"/>
      <c r="J20" s="435"/>
    </row>
    <row r="21" spans="1:10" s="61" customFormat="1" ht="12.75" customHeight="1" x14ac:dyDescent="0.2">
      <c r="A21" s="336" t="s">
        <v>540</v>
      </c>
      <c r="B21" s="337"/>
      <c r="C21" s="337"/>
      <c r="D21" s="337"/>
      <c r="E21" s="337"/>
      <c r="F21" s="436"/>
      <c r="G21" s="436"/>
      <c r="H21" s="436"/>
      <c r="I21" s="436"/>
      <c r="J21" s="437"/>
    </row>
    <row r="22" spans="1:10" ht="12.75" customHeight="1" x14ac:dyDescent="0.2">
      <c r="A22" s="321" t="s">
        <v>392</v>
      </c>
      <c r="B22" s="322"/>
      <c r="C22" s="322"/>
      <c r="D22" s="322"/>
      <c r="E22" s="322"/>
      <c r="F22" s="322"/>
      <c r="G22" s="322"/>
      <c r="H22" s="322"/>
      <c r="I22" s="322"/>
      <c r="J22" s="323"/>
    </row>
    <row r="23" spans="1:10" ht="12.75" customHeight="1" x14ac:dyDescent="0.2">
      <c r="A23" s="324"/>
      <c r="B23" s="325"/>
      <c r="C23" s="325"/>
      <c r="D23" s="325"/>
      <c r="E23" s="325"/>
      <c r="F23" s="325"/>
      <c r="G23" s="325"/>
      <c r="H23" s="325"/>
      <c r="I23" s="325"/>
      <c r="J23" s="326"/>
    </row>
    <row r="24" spans="1:10" ht="12.75" customHeight="1" x14ac:dyDescent="0.2">
      <c r="A24" s="324"/>
      <c r="B24" s="325"/>
      <c r="C24" s="325"/>
      <c r="D24" s="325"/>
      <c r="E24" s="325"/>
      <c r="F24" s="325"/>
      <c r="G24" s="325"/>
      <c r="H24" s="325"/>
      <c r="I24" s="325"/>
      <c r="J24" s="326"/>
    </row>
    <row r="25" spans="1:10" ht="15" customHeight="1" x14ac:dyDescent="0.2">
      <c r="A25" s="327"/>
      <c r="B25" s="328"/>
      <c r="C25" s="328"/>
      <c r="D25" s="328"/>
      <c r="E25" s="328"/>
      <c r="F25" s="328"/>
      <c r="G25" s="328"/>
      <c r="H25" s="328"/>
      <c r="I25" s="328"/>
      <c r="J25" s="329"/>
    </row>
    <row r="26" spans="1:10" ht="12.75" customHeight="1" x14ac:dyDescent="0.2">
      <c r="A26" s="391"/>
      <c r="B26" s="392"/>
      <c r="C26" s="392"/>
      <c r="D26" s="392"/>
      <c r="E26" s="392"/>
      <c r="F26" s="392"/>
      <c r="G26" s="392"/>
      <c r="H26" s="392"/>
      <c r="I26" s="392"/>
      <c r="J26" s="393"/>
    </row>
    <row r="27" spans="1:10" ht="12.75" customHeight="1" x14ac:dyDescent="0.2">
      <c r="A27" s="391"/>
      <c r="B27" s="392"/>
      <c r="C27" s="392"/>
      <c r="D27" s="392"/>
      <c r="E27" s="392"/>
      <c r="F27" s="392"/>
      <c r="G27" s="392"/>
      <c r="H27" s="392"/>
      <c r="I27" s="392"/>
      <c r="J27" s="393"/>
    </row>
    <row r="28" spans="1:10" ht="12.75" customHeight="1" x14ac:dyDescent="0.2">
      <c r="A28" s="391"/>
      <c r="B28" s="392"/>
      <c r="C28" s="392"/>
      <c r="D28" s="392"/>
      <c r="E28" s="392"/>
      <c r="F28" s="392"/>
      <c r="G28" s="392"/>
      <c r="H28" s="392"/>
      <c r="I28" s="392"/>
      <c r="J28" s="393"/>
    </row>
    <row r="29" spans="1:10" ht="12.75" customHeight="1" x14ac:dyDescent="0.2">
      <c r="A29" s="391"/>
      <c r="B29" s="392"/>
      <c r="C29" s="392"/>
      <c r="D29" s="392"/>
      <c r="E29" s="392"/>
      <c r="F29" s="392"/>
      <c r="G29" s="392"/>
      <c r="H29" s="392"/>
      <c r="I29" s="392"/>
      <c r="J29" s="393"/>
    </row>
    <row r="30" spans="1:10" ht="12.75" customHeight="1" x14ac:dyDescent="0.2">
      <c r="A30" s="391"/>
      <c r="B30" s="392"/>
      <c r="C30" s="392"/>
      <c r="D30" s="392"/>
      <c r="E30" s="392"/>
      <c r="F30" s="392"/>
      <c r="G30" s="392"/>
      <c r="H30" s="392"/>
      <c r="I30" s="392"/>
      <c r="J30" s="393"/>
    </row>
    <row r="31" spans="1:10" ht="12.75" customHeight="1" x14ac:dyDescent="0.2">
      <c r="A31" s="391"/>
      <c r="B31" s="392"/>
      <c r="C31" s="392"/>
      <c r="D31" s="392"/>
      <c r="E31" s="392"/>
      <c r="F31" s="392"/>
      <c r="G31" s="392"/>
      <c r="H31" s="392"/>
      <c r="I31" s="392"/>
      <c r="J31" s="393"/>
    </row>
    <row r="32" spans="1:10" ht="12.75" customHeight="1" x14ac:dyDescent="0.2">
      <c r="A32" s="391"/>
      <c r="B32" s="392"/>
      <c r="C32" s="392"/>
      <c r="D32" s="392"/>
      <c r="E32" s="392"/>
      <c r="F32" s="392"/>
      <c r="G32" s="392"/>
      <c r="H32" s="392"/>
      <c r="I32" s="392"/>
      <c r="J32" s="393"/>
    </row>
    <row r="33" spans="1:10" ht="12.75" customHeight="1" x14ac:dyDescent="0.2">
      <c r="A33" s="391"/>
      <c r="B33" s="392"/>
      <c r="C33" s="392"/>
      <c r="D33" s="392"/>
      <c r="E33" s="392"/>
      <c r="F33" s="392"/>
      <c r="G33" s="392"/>
      <c r="H33" s="392"/>
      <c r="I33" s="392"/>
      <c r="J33" s="393"/>
    </row>
    <row r="34" spans="1:10" ht="12.75" customHeight="1" x14ac:dyDescent="0.2">
      <c r="A34" s="391"/>
      <c r="B34" s="392"/>
      <c r="C34" s="392"/>
      <c r="D34" s="392"/>
      <c r="E34" s="392"/>
      <c r="F34" s="392"/>
      <c r="G34" s="392"/>
      <c r="H34" s="392"/>
      <c r="I34" s="392"/>
      <c r="J34" s="393"/>
    </row>
    <row r="35" spans="1:10" ht="12.75" customHeight="1" x14ac:dyDescent="0.2">
      <c r="A35" s="391"/>
      <c r="B35" s="392"/>
      <c r="C35" s="392"/>
      <c r="D35" s="392"/>
      <c r="E35" s="392"/>
      <c r="F35" s="392"/>
      <c r="G35" s="392"/>
      <c r="H35" s="392"/>
      <c r="I35" s="392"/>
      <c r="J35" s="393"/>
    </row>
    <row r="36" spans="1:10" ht="12.75" customHeight="1" x14ac:dyDescent="0.2">
      <c r="A36" s="391"/>
      <c r="B36" s="392"/>
      <c r="C36" s="392"/>
      <c r="D36" s="392"/>
      <c r="E36" s="392"/>
      <c r="F36" s="392"/>
      <c r="G36" s="392"/>
      <c r="H36" s="392"/>
      <c r="I36" s="392"/>
      <c r="J36" s="393"/>
    </row>
    <row r="37" spans="1:10" ht="12.75" customHeight="1" x14ac:dyDescent="0.2">
      <c r="A37" s="391"/>
      <c r="B37" s="392"/>
      <c r="C37" s="392"/>
      <c r="D37" s="392"/>
      <c r="E37" s="392"/>
      <c r="F37" s="392"/>
      <c r="G37" s="392"/>
      <c r="H37" s="392"/>
      <c r="I37" s="392"/>
      <c r="J37" s="393"/>
    </row>
    <row r="38" spans="1:10" ht="12.75" customHeight="1" x14ac:dyDescent="0.2">
      <c r="A38" s="391"/>
      <c r="B38" s="392"/>
      <c r="C38" s="392"/>
      <c r="D38" s="392"/>
      <c r="E38" s="392"/>
      <c r="F38" s="392"/>
      <c r="G38" s="392"/>
      <c r="H38" s="392"/>
      <c r="I38" s="392"/>
      <c r="J38" s="393"/>
    </row>
    <row r="39" spans="1:10" ht="12.75" customHeight="1" x14ac:dyDescent="0.2">
      <c r="A39" s="391"/>
      <c r="B39" s="392"/>
      <c r="C39" s="392"/>
      <c r="D39" s="392"/>
      <c r="E39" s="392"/>
      <c r="F39" s="392"/>
      <c r="G39" s="392"/>
      <c r="H39" s="392"/>
      <c r="I39" s="392"/>
      <c r="J39" s="393"/>
    </row>
    <row r="40" spans="1:10" ht="12.75" customHeight="1" x14ac:dyDescent="0.2">
      <c r="A40" s="391"/>
      <c r="B40" s="392"/>
      <c r="C40" s="392"/>
      <c r="D40" s="392"/>
      <c r="E40" s="392"/>
      <c r="F40" s="392"/>
      <c r="G40" s="392"/>
      <c r="H40" s="392"/>
      <c r="I40" s="392"/>
      <c r="J40" s="393"/>
    </row>
    <row r="41" spans="1:10" ht="12.75" customHeight="1" x14ac:dyDescent="0.2">
      <c r="A41" s="391"/>
      <c r="B41" s="392"/>
      <c r="C41" s="392"/>
      <c r="D41" s="392"/>
      <c r="E41" s="392"/>
      <c r="F41" s="392"/>
      <c r="G41" s="392"/>
      <c r="H41" s="392"/>
      <c r="I41" s="392"/>
      <c r="J41" s="393"/>
    </row>
    <row r="42" spans="1:10" ht="12.75" customHeight="1" x14ac:dyDescent="0.2">
      <c r="A42" s="391"/>
      <c r="B42" s="392"/>
      <c r="C42" s="392"/>
      <c r="D42" s="392"/>
      <c r="E42" s="392"/>
      <c r="F42" s="392"/>
      <c r="G42" s="392"/>
      <c r="H42" s="392"/>
      <c r="I42" s="392"/>
      <c r="J42" s="393"/>
    </row>
    <row r="43" spans="1:10" s="61" customFormat="1" x14ac:dyDescent="0.2">
      <c r="A43" s="55"/>
      <c r="B43" s="56"/>
      <c r="C43" s="57"/>
      <c r="D43" s="58"/>
      <c r="E43" s="58"/>
      <c r="F43" s="58"/>
      <c r="G43" s="58"/>
      <c r="H43" s="59"/>
      <c r="I43" s="57"/>
      <c r="J43" s="60"/>
    </row>
    <row r="44" spans="1:10" s="61" customFormat="1" ht="25.5" customHeight="1" x14ac:dyDescent="0.2">
      <c r="A44" s="431" t="s">
        <v>207</v>
      </c>
      <c r="B44" s="432"/>
      <c r="C44" s="432"/>
      <c r="D44" s="432"/>
      <c r="E44" s="432"/>
      <c r="F44" s="433"/>
      <c r="G44" s="434"/>
      <c r="H44" s="434"/>
      <c r="I44" s="434"/>
      <c r="J44" s="435"/>
    </row>
    <row r="45" spans="1:10" s="61" customFormat="1" ht="12.75" customHeight="1" x14ac:dyDescent="0.2">
      <c r="A45" s="336" t="s">
        <v>540</v>
      </c>
      <c r="B45" s="337"/>
      <c r="C45" s="337"/>
      <c r="D45" s="337"/>
      <c r="E45" s="337"/>
      <c r="F45" s="436"/>
      <c r="G45" s="436"/>
      <c r="H45" s="436"/>
      <c r="I45" s="436"/>
      <c r="J45" s="437"/>
    </row>
    <row r="46" spans="1:10" ht="12.75" customHeight="1" x14ac:dyDescent="0.2">
      <c r="A46" s="321" t="s">
        <v>392</v>
      </c>
      <c r="B46" s="322"/>
      <c r="C46" s="322"/>
      <c r="D46" s="322"/>
      <c r="E46" s="322"/>
      <c r="F46" s="322"/>
      <c r="G46" s="322"/>
      <c r="H46" s="322"/>
      <c r="I46" s="322"/>
      <c r="J46" s="323"/>
    </row>
    <row r="47" spans="1:10" ht="12.75" customHeight="1" x14ac:dyDescent="0.2">
      <c r="A47" s="324"/>
      <c r="B47" s="325"/>
      <c r="C47" s="325"/>
      <c r="D47" s="325"/>
      <c r="E47" s="325"/>
      <c r="F47" s="325"/>
      <c r="G47" s="325"/>
      <c r="H47" s="325"/>
      <c r="I47" s="325"/>
      <c r="J47" s="326"/>
    </row>
    <row r="48" spans="1:10" ht="12.75" customHeight="1" x14ac:dyDescent="0.2">
      <c r="A48" s="324"/>
      <c r="B48" s="325"/>
      <c r="C48" s="325"/>
      <c r="D48" s="325"/>
      <c r="E48" s="325"/>
      <c r="F48" s="325"/>
      <c r="G48" s="325"/>
      <c r="H48" s="325"/>
      <c r="I48" s="325"/>
      <c r="J48" s="326"/>
    </row>
    <row r="49" spans="1:10" ht="15" customHeight="1" x14ac:dyDescent="0.2">
      <c r="A49" s="327"/>
      <c r="B49" s="328"/>
      <c r="C49" s="328"/>
      <c r="D49" s="328"/>
      <c r="E49" s="328"/>
      <c r="F49" s="328"/>
      <c r="G49" s="328"/>
      <c r="H49" s="328"/>
      <c r="I49" s="328"/>
      <c r="J49" s="329"/>
    </row>
    <row r="50" spans="1:10" ht="12.75" customHeight="1" x14ac:dyDescent="0.2">
      <c r="A50" s="391"/>
      <c r="B50" s="392"/>
      <c r="C50" s="392"/>
      <c r="D50" s="392"/>
      <c r="E50" s="392"/>
      <c r="F50" s="392"/>
      <c r="G50" s="392"/>
      <c r="H50" s="392"/>
      <c r="I50" s="392"/>
      <c r="J50" s="393"/>
    </row>
    <row r="51" spans="1:10" ht="12.75" customHeight="1" x14ac:dyDescent="0.2">
      <c r="A51" s="391"/>
      <c r="B51" s="392"/>
      <c r="C51" s="392"/>
      <c r="D51" s="392"/>
      <c r="E51" s="392"/>
      <c r="F51" s="392"/>
      <c r="G51" s="392"/>
      <c r="H51" s="392"/>
      <c r="I51" s="392"/>
      <c r="J51" s="393"/>
    </row>
    <row r="52" spans="1:10" ht="12.75" customHeight="1" x14ac:dyDescent="0.2">
      <c r="A52" s="391"/>
      <c r="B52" s="392"/>
      <c r="C52" s="392"/>
      <c r="D52" s="392"/>
      <c r="E52" s="392"/>
      <c r="F52" s="392"/>
      <c r="G52" s="392"/>
      <c r="H52" s="392"/>
      <c r="I52" s="392"/>
      <c r="J52" s="393"/>
    </row>
    <row r="53" spans="1:10" ht="12.75" customHeight="1" x14ac:dyDescent="0.2">
      <c r="A53" s="391"/>
      <c r="B53" s="392"/>
      <c r="C53" s="392"/>
      <c r="D53" s="392"/>
      <c r="E53" s="392"/>
      <c r="F53" s="392"/>
      <c r="G53" s="392"/>
      <c r="H53" s="392"/>
      <c r="I53" s="392"/>
      <c r="J53" s="393"/>
    </row>
    <row r="54" spans="1:10" ht="12.75" customHeight="1" x14ac:dyDescent="0.2">
      <c r="A54" s="391"/>
      <c r="B54" s="392"/>
      <c r="C54" s="392"/>
      <c r="D54" s="392"/>
      <c r="E54" s="392"/>
      <c r="F54" s="392"/>
      <c r="G54" s="392"/>
      <c r="H54" s="392"/>
      <c r="I54" s="392"/>
      <c r="J54" s="393"/>
    </row>
    <row r="55" spans="1:10" ht="12.75" customHeight="1" x14ac:dyDescent="0.2">
      <c r="A55" s="391"/>
      <c r="B55" s="392"/>
      <c r="C55" s="392"/>
      <c r="D55" s="392"/>
      <c r="E55" s="392"/>
      <c r="F55" s="392"/>
      <c r="G55" s="392"/>
      <c r="H55" s="392"/>
      <c r="I55" s="392"/>
      <c r="J55" s="393"/>
    </row>
    <row r="56" spans="1:10" ht="12.75" customHeight="1" x14ac:dyDescent="0.2">
      <c r="A56" s="391"/>
      <c r="B56" s="392"/>
      <c r="C56" s="392"/>
      <c r="D56" s="392"/>
      <c r="E56" s="392"/>
      <c r="F56" s="392"/>
      <c r="G56" s="392"/>
      <c r="H56" s="392"/>
      <c r="I56" s="392"/>
      <c r="J56" s="393"/>
    </row>
    <row r="57" spans="1:10" ht="12.75" customHeight="1" x14ac:dyDescent="0.2">
      <c r="A57" s="391"/>
      <c r="B57" s="392"/>
      <c r="C57" s="392"/>
      <c r="D57" s="392"/>
      <c r="E57" s="392"/>
      <c r="F57" s="392"/>
      <c r="G57" s="392"/>
      <c r="H57" s="392"/>
      <c r="I57" s="392"/>
      <c r="J57" s="393"/>
    </row>
    <row r="58" spans="1:10" ht="12.75" customHeight="1" x14ac:dyDescent="0.2">
      <c r="A58" s="391"/>
      <c r="B58" s="392"/>
      <c r="C58" s="392"/>
      <c r="D58" s="392"/>
      <c r="E58" s="392"/>
      <c r="F58" s="392"/>
      <c r="G58" s="392"/>
      <c r="H58" s="392"/>
      <c r="I58" s="392"/>
      <c r="J58" s="393"/>
    </row>
    <row r="59" spans="1:10" ht="12.75" customHeight="1" x14ac:dyDescent="0.2">
      <c r="A59" s="391"/>
      <c r="B59" s="392"/>
      <c r="C59" s="392"/>
      <c r="D59" s="392"/>
      <c r="E59" s="392"/>
      <c r="F59" s="392"/>
      <c r="G59" s="392"/>
      <c r="H59" s="392"/>
      <c r="I59" s="392"/>
      <c r="J59" s="393"/>
    </row>
    <row r="60" spans="1:10" ht="12.75" customHeight="1" x14ac:dyDescent="0.2">
      <c r="A60" s="391"/>
      <c r="B60" s="392"/>
      <c r="C60" s="392"/>
      <c r="D60" s="392"/>
      <c r="E60" s="392"/>
      <c r="F60" s="392"/>
      <c r="G60" s="392"/>
      <c r="H60" s="392"/>
      <c r="I60" s="392"/>
      <c r="J60" s="393"/>
    </row>
    <row r="61" spans="1:10" ht="12.75" customHeight="1" x14ac:dyDescent="0.2">
      <c r="A61" s="391"/>
      <c r="B61" s="392"/>
      <c r="C61" s="392"/>
      <c r="D61" s="392"/>
      <c r="E61" s="392"/>
      <c r="F61" s="392"/>
      <c r="G61" s="392"/>
      <c r="H61" s="392"/>
      <c r="I61" s="392"/>
      <c r="J61" s="393"/>
    </row>
    <row r="62" spans="1:10" ht="12.75" customHeight="1" x14ac:dyDescent="0.2">
      <c r="A62" s="391"/>
      <c r="B62" s="392"/>
      <c r="C62" s="392"/>
      <c r="D62" s="392"/>
      <c r="E62" s="392"/>
      <c r="F62" s="392"/>
      <c r="G62" s="392"/>
      <c r="H62" s="392"/>
      <c r="I62" s="392"/>
      <c r="J62" s="393"/>
    </row>
    <row r="63" spans="1:10" ht="12.75" customHeight="1" x14ac:dyDescent="0.2">
      <c r="A63" s="391"/>
      <c r="B63" s="392"/>
      <c r="C63" s="392"/>
      <c r="D63" s="392"/>
      <c r="E63" s="392"/>
      <c r="F63" s="392"/>
      <c r="G63" s="392"/>
      <c r="H63" s="392"/>
      <c r="I63" s="392"/>
      <c r="J63" s="393"/>
    </row>
    <row r="64" spans="1:10" ht="12.75" customHeight="1" x14ac:dyDescent="0.2">
      <c r="A64" s="391"/>
      <c r="B64" s="392"/>
      <c r="C64" s="392"/>
      <c r="D64" s="392"/>
      <c r="E64" s="392"/>
      <c r="F64" s="392"/>
      <c r="G64" s="392"/>
      <c r="H64" s="392"/>
      <c r="I64" s="392"/>
      <c r="J64" s="393"/>
    </row>
    <row r="65" spans="1:10" ht="12.75" customHeight="1" x14ac:dyDescent="0.2">
      <c r="A65" s="391"/>
      <c r="B65" s="392"/>
      <c r="C65" s="392"/>
      <c r="D65" s="392"/>
      <c r="E65" s="392"/>
      <c r="F65" s="392"/>
      <c r="G65" s="392"/>
      <c r="H65" s="392"/>
      <c r="I65" s="392"/>
      <c r="J65" s="393"/>
    </row>
    <row r="66" spans="1:10" ht="12.75" customHeight="1" x14ac:dyDescent="0.2">
      <c r="A66" s="391"/>
      <c r="B66" s="392"/>
      <c r="C66" s="392"/>
      <c r="D66" s="392"/>
      <c r="E66" s="392"/>
      <c r="F66" s="392"/>
      <c r="G66" s="392"/>
      <c r="H66" s="392"/>
      <c r="I66" s="392"/>
      <c r="J66" s="393"/>
    </row>
    <row r="67" spans="1:10" ht="12.75" customHeight="1" x14ac:dyDescent="0.2">
      <c r="A67" s="391"/>
      <c r="B67" s="392"/>
      <c r="C67" s="392"/>
      <c r="D67" s="392"/>
      <c r="E67" s="392"/>
      <c r="F67" s="392"/>
      <c r="G67" s="392"/>
      <c r="H67" s="392"/>
      <c r="I67" s="392"/>
      <c r="J67" s="393"/>
    </row>
    <row r="68" spans="1:10" ht="12.75" customHeight="1" x14ac:dyDescent="0.2">
      <c r="A68" s="391"/>
      <c r="B68" s="392"/>
      <c r="C68" s="392"/>
      <c r="D68" s="392"/>
      <c r="E68" s="392"/>
      <c r="F68" s="392"/>
      <c r="G68" s="392"/>
      <c r="H68" s="392"/>
      <c r="I68" s="392"/>
      <c r="J68" s="393"/>
    </row>
    <row r="69" spans="1:10" ht="12.75" customHeight="1" x14ac:dyDescent="0.2">
      <c r="A69" s="391"/>
      <c r="B69" s="392"/>
      <c r="C69" s="392"/>
      <c r="D69" s="392"/>
      <c r="E69" s="392"/>
      <c r="F69" s="392"/>
      <c r="G69" s="392"/>
      <c r="H69" s="392"/>
      <c r="I69" s="392"/>
      <c r="J69" s="393"/>
    </row>
    <row r="70" spans="1:10" ht="12.75" customHeight="1" x14ac:dyDescent="0.2">
      <c r="A70" s="391"/>
      <c r="B70" s="392"/>
      <c r="C70" s="392"/>
      <c r="D70" s="392"/>
      <c r="E70" s="392"/>
      <c r="F70" s="392"/>
      <c r="G70" s="392"/>
      <c r="H70" s="392"/>
      <c r="I70" s="392"/>
      <c r="J70" s="393"/>
    </row>
    <row r="71" spans="1:10" ht="12.75" customHeight="1" x14ac:dyDescent="0.2">
      <c r="A71" s="391"/>
      <c r="B71" s="392"/>
      <c r="C71" s="392"/>
      <c r="D71" s="392"/>
      <c r="E71" s="392"/>
      <c r="F71" s="392"/>
      <c r="G71" s="392"/>
      <c r="H71" s="392"/>
      <c r="I71" s="392"/>
      <c r="J71" s="393"/>
    </row>
    <row r="72" spans="1:10" ht="12.75" customHeight="1" x14ac:dyDescent="0.2">
      <c r="A72" s="391"/>
      <c r="B72" s="392"/>
      <c r="C72" s="392"/>
      <c r="D72" s="392"/>
      <c r="E72" s="392"/>
      <c r="F72" s="392"/>
      <c r="G72" s="392"/>
      <c r="H72" s="392"/>
      <c r="I72" s="392"/>
      <c r="J72" s="393"/>
    </row>
    <row r="73" spans="1:10" ht="12.75" customHeight="1" x14ac:dyDescent="0.2">
      <c r="A73" s="391"/>
      <c r="B73" s="392"/>
      <c r="C73" s="392"/>
      <c r="D73" s="392"/>
      <c r="E73" s="392"/>
      <c r="F73" s="392"/>
      <c r="G73" s="392"/>
      <c r="H73" s="392"/>
      <c r="I73" s="392"/>
      <c r="J73" s="393"/>
    </row>
    <row r="74" spans="1:10" ht="12.75" customHeight="1" x14ac:dyDescent="0.2">
      <c r="A74" s="391"/>
      <c r="B74" s="392"/>
      <c r="C74" s="392"/>
      <c r="D74" s="392"/>
      <c r="E74" s="392"/>
      <c r="F74" s="392"/>
      <c r="G74" s="392"/>
      <c r="H74" s="392"/>
      <c r="I74" s="392"/>
      <c r="J74" s="393"/>
    </row>
    <row r="75" spans="1:10" ht="12.75" customHeight="1" x14ac:dyDescent="0.2">
      <c r="A75" s="391"/>
      <c r="B75" s="392"/>
      <c r="C75" s="392"/>
      <c r="D75" s="392"/>
      <c r="E75" s="392"/>
      <c r="F75" s="392"/>
      <c r="G75" s="392"/>
      <c r="H75" s="392"/>
      <c r="I75" s="392"/>
      <c r="J75" s="393"/>
    </row>
    <row r="76" spans="1:10" ht="12.75" customHeight="1" x14ac:dyDescent="0.2">
      <c r="A76" s="391"/>
      <c r="B76" s="392"/>
      <c r="C76" s="392"/>
      <c r="D76" s="392"/>
      <c r="E76" s="392"/>
      <c r="F76" s="392"/>
      <c r="G76" s="392"/>
      <c r="H76" s="392"/>
      <c r="I76" s="392"/>
      <c r="J76" s="393"/>
    </row>
    <row r="77" spans="1:10" ht="12.75" customHeight="1" x14ac:dyDescent="0.2">
      <c r="A77" s="391"/>
      <c r="B77" s="392"/>
      <c r="C77" s="392"/>
      <c r="D77" s="392"/>
      <c r="E77" s="392"/>
      <c r="F77" s="392"/>
      <c r="G77" s="392"/>
      <c r="H77" s="392"/>
      <c r="I77" s="392"/>
      <c r="J77" s="393"/>
    </row>
    <row r="78" spans="1:10" ht="12.75" customHeight="1" x14ac:dyDescent="0.2">
      <c r="A78" s="391"/>
      <c r="B78" s="392"/>
      <c r="C78" s="392"/>
      <c r="D78" s="392"/>
      <c r="E78" s="392"/>
      <c r="F78" s="392"/>
      <c r="G78" s="392"/>
      <c r="H78" s="392"/>
      <c r="I78" s="392"/>
      <c r="J78" s="393"/>
    </row>
    <row r="79" spans="1:10" ht="12.75" customHeight="1" x14ac:dyDescent="0.2">
      <c r="A79" s="391"/>
      <c r="B79" s="392"/>
      <c r="C79" s="392"/>
      <c r="D79" s="392"/>
      <c r="E79" s="392"/>
      <c r="F79" s="392"/>
      <c r="G79" s="392"/>
      <c r="H79" s="392"/>
      <c r="I79" s="392"/>
      <c r="J79" s="393"/>
    </row>
    <row r="80" spans="1:10" ht="12.75" customHeight="1" x14ac:dyDescent="0.2">
      <c r="A80" s="391"/>
      <c r="B80" s="392"/>
      <c r="C80" s="392"/>
      <c r="D80" s="392"/>
      <c r="E80" s="392"/>
      <c r="F80" s="392"/>
      <c r="G80" s="392"/>
      <c r="H80" s="392"/>
      <c r="I80" s="392"/>
      <c r="J80" s="393"/>
    </row>
    <row r="81" spans="1:10" ht="12.75" customHeight="1" x14ac:dyDescent="0.2">
      <c r="A81" s="391"/>
      <c r="B81" s="392"/>
      <c r="C81" s="392"/>
      <c r="D81" s="392"/>
      <c r="E81" s="392"/>
      <c r="F81" s="392"/>
      <c r="G81" s="392"/>
      <c r="H81" s="392"/>
      <c r="I81" s="392"/>
      <c r="J81" s="393"/>
    </row>
    <row r="82" spans="1:10" ht="12.75" customHeight="1" x14ac:dyDescent="0.2">
      <c r="A82" s="391"/>
      <c r="B82" s="392"/>
      <c r="C82" s="392"/>
      <c r="D82" s="392"/>
      <c r="E82" s="392"/>
      <c r="F82" s="392"/>
      <c r="G82" s="392"/>
      <c r="H82" s="392"/>
      <c r="I82" s="392"/>
      <c r="J82" s="393"/>
    </row>
    <row r="83" spans="1:10" ht="12.75" customHeight="1" x14ac:dyDescent="0.2">
      <c r="A83" s="391"/>
      <c r="B83" s="392"/>
      <c r="C83" s="392"/>
      <c r="D83" s="392"/>
      <c r="E83" s="392"/>
      <c r="F83" s="392"/>
      <c r="G83" s="392"/>
      <c r="H83" s="392"/>
      <c r="I83" s="392"/>
      <c r="J83" s="393"/>
    </row>
    <row r="84" spans="1:10" ht="12.75" customHeight="1" x14ac:dyDescent="0.2">
      <c r="A84" s="391"/>
      <c r="B84" s="392"/>
      <c r="C84" s="392"/>
      <c r="D84" s="392"/>
      <c r="E84" s="392"/>
      <c r="F84" s="392"/>
      <c r="G84" s="392"/>
      <c r="H84" s="392"/>
      <c r="I84" s="392"/>
      <c r="J84" s="393"/>
    </row>
    <row r="85" spans="1:10" s="61" customFormat="1" x14ac:dyDescent="0.2">
      <c r="A85" s="55"/>
      <c r="B85" s="56"/>
      <c r="C85" s="57"/>
      <c r="D85" s="58"/>
      <c r="E85" s="58"/>
      <c r="F85" s="58"/>
      <c r="G85" s="58"/>
      <c r="H85" s="59"/>
      <c r="I85" s="57"/>
      <c r="J85" s="60"/>
    </row>
    <row r="86" spans="1:10" s="61" customFormat="1" ht="25.5" customHeight="1" x14ac:dyDescent="0.2">
      <c r="A86" s="431" t="s">
        <v>206</v>
      </c>
      <c r="B86" s="432"/>
      <c r="C86" s="432"/>
      <c r="D86" s="432"/>
      <c r="E86" s="432"/>
      <c r="F86" s="433"/>
      <c r="G86" s="434"/>
      <c r="H86" s="434"/>
      <c r="I86" s="434"/>
      <c r="J86" s="435"/>
    </row>
    <row r="87" spans="1:10" s="61" customFormat="1" ht="12.75" customHeight="1" x14ac:dyDescent="0.2">
      <c r="A87" s="336" t="s">
        <v>540</v>
      </c>
      <c r="B87" s="337"/>
      <c r="C87" s="337"/>
      <c r="D87" s="337"/>
      <c r="E87" s="337"/>
      <c r="F87" s="436"/>
      <c r="G87" s="436"/>
      <c r="H87" s="436"/>
      <c r="I87" s="436"/>
      <c r="J87" s="437"/>
    </row>
    <row r="88" spans="1:10" ht="12.75" customHeight="1" x14ac:dyDescent="0.2">
      <c r="A88" s="321" t="s">
        <v>392</v>
      </c>
      <c r="B88" s="322"/>
      <c r="C88" s="322"/>
      <c r="D88" s="322"/>
      <c r="E88" s="322"/>
      <c r="F88" s="322"/>
      <c r="G88" s="322"/>
      <c r="H88" s="322"/>
      <c r="I88" s="322"/>
      <c r="J88" s="323"/>
    </row>
    <row r="89" spans="1:10" ht="12.75" customHeight="1" x14ac:dyDescent="0.2">
      <c r="A89" s="324"/>
      <c r="B89" s="325"/>
      <c r="C89" s="325"/>
      <c r="D89" s="325"/>
      <c r="E89" s="325"/>
      <c r="F89" s="325"/>
      <c r="G89" s="325"/>
      <c r="H89" s="325"/>
      <c r="I89" s="325"/>
      <c r="J89" s="326"/>
    </row>
    <row r="90" spans="1:10" ht="12.75" customHeight="1" x14ac:dyDescent="0.2">
      <c r="A90" s="324"/>
      <c r="B90" s="325"/>
      <c r="C90" s="325"/>
      <c r="D90" s="325"/>
      <c r="E90" s="325"/>
      <c r="F90" s="325"/>
      <c r="G90" s="325"/>
      <c r="H90" s="325"/>
      <c r="I90" s="325"/>
      <c r="J90" s="326"/>
    </row>
    <row r="91" spans="1:10" ht="15" customHeight="1" x14ac:dyDescent="0.2">
      <c r="A91" s="327"/>
      <c r="B91" s="328"/>
      <c r="C91" s="328"/>
      <c r="D91" s="328"/>
      <c r="E91" s="328"/>
      <c r="F91" s="328"/>
      <c r="G91" s="328"/>
      <c r="H91" s="328"/>
      <c r="I91" s="328"/>
      <c r="J91" s="329"/>
    </row>
    <row r="92" spans="1:10" ht="12.75" customHeight="1" x14ac:dyDescent="0.2">
      <c r="A92" s="391"/>
      <c r="B92" s="392"/>
      <c r="C92" s="392"/>
      <c r="D92" s="392"/>
      <c r="E92" s="392"/>
      <c r="F92" s="392"/>
      <c r="G92" s="392"/>
      <c r="H92" s="392"/>
      <c r="I92" s="392"/>
      <c r="J92" s="393"/>
    </row>
    <row r="93" spans="1:10" ht="12.75" customHeight="1" x14ac:dyDescent="0.2">
      <c r="A93" s="391"/>
      <c r="B93" s="392"/>
      <c r="C93" s="392"/>
      <c r="D93" s="392"/>
      <c r="E93" s="392"/>
      <c r="F93" s="392"/>
      <c r="G93" s="392"/>
      <c r="H93" s="392"/>
      <c r="I93" s="392"/>
      <c r="J93" s="393"/>
    </row>
    <row r="94" spans="1:10" ht="12.75" customHeight="1" x14ac:dyDescent="0.2">
      <c r="A94" s="391"/>
      <c r="B94" s="392"/>
      <c r="C94" s="392"/>
      <c r="D94" s="392"/>
      <c r="E94" s="392"/>
      <c r="F94" s="392"/>
      <c r="G94" s="392"/>
      <c r="H94" s="392"/>
      <c r="I94" s="392"/>
      <c r="J94" s="393"/>
    </row>
    <row r="95" spans="1:10" ht="12.75" customHeight="1" x14ac:dyDescent="0.2">
      <c r="A95" s="391"/>
      <c r="B95" s="392"/>
      <c r="C95" s="392"/>
      <c r="D95" s="392"/>
      <c r="E95" s="392"/>
      <c r="F95" s="392"/>
      <c r="G95" s="392"/>
      <c r="H95" s="392"/>
      <c r="I95" s="392"/>
      <c r="J95" s="393"/>
    </row>
    <row r="96" spans="1:10" ht="12.75" customHeight="1" x14ac:dyDescent="0.2">
      <c r="A96" s="391"/>
      <c r="B96" s="392"/>
      <c r="C96" s="392"/>
      <c r="D96" s="392"/>
      <c r="E96" s="392"/>
      <c r="F96" s="392"/>
      <c r="G96" s="392"/>
      <c r="H96" s="392"/>
      <c r="I96" s="392"/>
      <c r="J96" s="393"/>
    </row>
    <row r="97" spans="1:10" ht="12.75" customHeight="1" x14ac:dyDescent="0.2">
      <c r="A97" s="391"/>
      <c r="B97" s="392"/>
      <c r="C97" s="392"/>
      <c r="D97" s="392"/>
      <c r="E97" s="392"/>
      <c r="F97" s="392"/>
      <c r="G97" s="392"/>
      <c r="H97" s="392"/>
      <c r="I97" s="392"/>
      <c r="J97" s="393"/>
    </row>
    <row r="98" spans="1:10" ht="12.75" customHeight="1" x14ac:dyDescent="0.2">
      <c r="A98" s="391"/>
      <c r="B98" s="392"/>
      <c r="C98" s="392"/>
      <c r="D98" s="392"/>
      <c r="E98" s="392"/>
      <c r="F98" s="392"/>
      <c r="G98" s="392"/>
      <c r="H98" s="392"/>
      <c r="I98" s="392"/>
      <c r="J98" s="393"/>
    </row>
    <row r="99" spans="1:10" ht="12.75" customHeight="1" x14ac:dyDescent="0.2">
      <c r="A99" s="391"/>
      <c r="B99" s="392"/>
      <c r="C99" s="392"/>
      <c r="D99" s="392"/>
      <c r="E99" s="392"/>
      <c r="F99" s="392"/>
      <c r="G99" s="392"/>
      <c r="H99" s="392"/>
      <c r="I99" s="392"/>
      <c r="J99" s="393"/>
    </row>
    <row r="100" spans="1:10" ht="12.75" customHeight="1" x14ac:dyDescent="0.2">
      <c r="A100" s="391"/>
      <c r="B100" s="392"/>
      <c r="C100" s="392"/>
      <c r="D100" s="392"/>
      <c r="E100" s="392"/>
      <c r="F100" s="392"/>
      <c r="G100" s="392"/>
      <c r="H100" s="392"/>
      <c r="I100" s="392"/>
      <c r="J100" s="393"/>
    </row>
    <row r="101" spans="1:10" ht="12.75" customHeight="1" x14ac:dyDescent="0.2">
      <c r="A101" s="391"/>
      <c r="B101" s="392"/>
      <c r="C101" s="392"/>
      <c r="D101" s="392"/>
      <c r="E101" s="392"/>
      <c r="F101" s="392"/>
      <c r="G101" s="392"/>
      <c r="H101" s="392"/>
      <c r="I101" s="392"/>
      <c r="J101" s="393"/>
    </row>
    <row r="102" spans="1:10" ht="12.75" customHeight="1" x14ac:dyDescent="0.2">
      <c r="A102" s="391"/>
      <c r="B102" s="392"/>
      <c r="C102" s="392"/>
      <c r="D102" s="392"/>
      <c r="E102" s="392"/>
      <c r="F102" s="392"/>
      <c r="G102" s="392"/>
      <c r="H102" s="392"/>
      <c r="I102" s="392"/>
      <c r="J102" s="393"/>
    </row>
    <row r="103" spans="1:10" ht="12.75" customHeight="1" x14ac:dyDescent="0.2">
      <c r="A103" s="391"/>
      <c r="B103" s="392"/>
      <c r="C103" s="392"/>
      <c r="D103" s="392"/>
      <c r="E103" s="392"/>
      <c r="F103" s="392"/>
      <c r="G103" s="392"/>
      <c r="H103" s="392"/>
      <c r="I103" s="392"/>
      <c r="J103" s="393"/>
    </row>
    <row r="104" spans="1:10" ht="12.75" customHeight="1" x14ac:dyDescent="0.2">
      <c r="A104" s="391"/>
      <c r="B104" s="392"/>
      <c r="C104" s="392"/>
      <c r="D104" s="392"/>
      <c r="E104" s="392"/>
      <c r="F104" s="392"/>
      <c r="G104" s="392"/>
      <c r="H104" s="392"/>
      <c r="I104" s="392"/>
      <c r="J104" s="393"/>
    </row>
    <row r="105" spans="1:10" ht="12.75" customHeight="1" x14ac:dyDescent="0.2">
      <c r="A105" s="391"/>
      <c r="B105" s="392"/>
      <c r="C105" s="392"/>
      <c r="D105" s="392"/>
      <c r="E105" s="392"/>
      <c r="F105" s="392"/>
      <c r="G105" s="392"/>
      <c r="H105" s="392"/>
      <c r="I105" s="392"/>
      <c r="J105" s="393"/>
    </row>
    <row r="106" spans="1:10" ht="12.75" customHeight="1" x14ac:dyDescent="0.2">
      <c r="A106" s="391"/>
      <c r="B106" s="392"/>
      <c r="C106" s="392"/>
      <c r="D106" s="392"/>
      <c r="E106" s="392"/>
      <c r="F106" s="392"/>
      <c r="G106" s="392"/>
      <c r="H106" s="392"/>
      <c r="I106" s="392"/>
      <c r="J106" s="393"/>
    </row>
    <row r="107" spans="1:10" ht="12.75" customHeight="1" x14ac:dyDescent="0.2">
      <c r="A107" s="391"/>
      <c r="B107" s="392"/>
      <c r="C107" s="392"/>
      <c r="D107" s="392"/>
      <c r="E107" s="392"/>
      <c r="F107" s="392"/>
      <c r="G107" s="392"/>
      <c r="H107" s="392"/>
      <c r="I107" s="392"/>
      <c r="J107" s="393"/>
    </row>
    <row r="108" spans="1:10" ht="12.75" customHeight="1" x14ac:dyDescent="0.2">
      <c r="A108" s="391"/>
      <c r="B108" s="392"/>
      <c r="C108" s="392"/>
      <c r="D108" s="392"/>
      <c r="E108" s="392"/>
      <c r="F108" s="392"/>
      <c r="G108" s="392"/>
      <c r="H108" s="392"/>
      <c r="I108" s="392"/>
      <c r="J108" s="393"/>
    </row>
    <row r="109" spans="1:10" ht="12.75" customHeight="1" x14ac:dyDescent="0.2">
      <c r="A109" s="391"/>
      <c r="B109" s="392"/>
      <c r="C109" s="392"/>
      <c r="D109" s="392"/>
      <c r="E109" s="392"/>
      <c r="F109" s="392"/>
      <c r="G109" s="392"/>
      <c r="H109" s="392"/>
      <c r="I109" s="392"/>
      <c r="J109" s="393"/>
    </row>
    <row r="110" spans="1:10" ht="12.75" customHeight="1" x14ac:dyDescent="0.2">
      <c r="A110" s="391"/>
      <c r="B110" s="392"/>
      <c r="C110" s="392"/>
      <c r="D110" s="392"/>
      <c r="E110" s="392"/>
      <c r="F110" s="392"/>
      <c r="G110" s="392"/>
      <c r="H110" s="392"/>
      <c r="I110" s="392"/>
      <c r="J110" s="393"/>
    </row>
    <row r="111" spans="1:10" ht="12.75" customHeight="1" x14ac:dyDescent="0.2">
      <c r="A111" s="391"/>
      <c r="B111" s="392"/>
      <c r="C111" s="392"/>
      <c r="D111" s="392"/>
      <c r="E111" s="392"/>
      <c r="F111" s="392"/>
      <c r="G111" s="392"/>
      <c r="H111" s="392"/>
      <c r="I111" s="392"/>
      <c r="J111" s="393"/>
    </row>
    <row r="112" spans="1:10" ht="12.75" customHeight="1" x14ac:dyDescent="0.2">
      <c r="A112" s="391"/>
      <c r="B112" s="392"/>
      <c r="C112" s="392"/>
      <c r="D112" s="392"/>
      <c r="E112" s="392"/>
      <c r="F112" s="392"/>
      <c r="G112" s="392"/>
      <c r="H112" s="392"/>
      <c r="I112" s="392"/>
      <c r="J112" s="393"/>
    </row>
    <row r="113" spans="1:10" ht="12.75" customHeight="1" x14ac:dyDescent="0.2">
      <c r="A113" s="391"/>
      <c r="B113" s="392"/>
      <c r="C113" s="392"/>
      <c r="D113" s="392"/>
      <c r="E113" s="392"/>
      <c r="F113" s="392"/>
      <c r="G113" s="392"/>
      <c r="H113" s="392"/>
      <c r="I113" s="392"/>
      <c r="J113" s="393"/>
    </row>
    <row r="114" spans="1:10" ht="12.75" customHeight="1" x14ac:dyDescent="0.2">
      <c r="A114" s="391"/>
      <c r="B114" s="392"/>
      <c r="C114" s="392"/>
      <c r="D114" s="392"/>
      <c r="E114" s="392"/>
      <c r="F114" s="392"/>
      <c r="G114" s="392"/>
      <c r="H114" s="392"/>
      <c r="I114" s="392"/>
      <c r="J114" s="393"/>
    </row>
    <row r="115" spans="1:10" ht="12.75" customHeight="1" x14ac:dyDescent="0.2">
      <c r="A115" s="391"/>
      <c r="B115" s="392"/>
      <c r="C115" s="392"/>
      <c r="D115" s="392"/>
      <c r="E115" s="392"/>
      <c r="F115" s="392"/>
      <c r="G115" s="392"/>
      <c r="H115" s="392"/>
      <c r="I115" s="392"/>
      <c r="J115" s="393"/>
    </row>
    <row r="116" spans="1:10" ht="12.75" customHeight="1" x14ac:dyDescent="0.2">
      <c r="A116" s="391"/>
      <c r="B116" s="392"/>
      <c r="C116" s="392"/>
      <c r="D116" s="392"/>
      <c r="E116" s="392"/>
      <c r="F116" s="392"/>
      <c r="G116" s="392"/>
      <c r="H116" s="392"/>
      <c r="I116" s="392"/>
      <c r="J116" s="393"/>
    </row>
    <row r="117" spans="1:10" ht="12.75" customHeight="1" x14ac:dyDescent="0.2">
      <c r="A117" s="391"/>
      <c r="B117" s="392"/>
      <c r="C117" s="392"/>
      <c r="D117" s="392"/>
      <c r="E117" s="392"/>
      <c r="F117" s="392"/>
      <c r="G117" s="392"/>
      <c r="H117" s="392"/>
      <c r="I117" s="392"/>
      <c r="J117" s="393"/>
    </row>
    <row r="118" spans="1:10" ht="12.75" customHeight="1" x14ac:dyDescent="0.2">
      <c r="A118" s="391"/>
      <c r="B118" s="392"/>
      <c r="C118" s="392"/>
      <c r="D118" s="392"/>
      <c r="E118" s="392"/>
      <c r="F118" s="392"/>
      <c r="G118" s="392"/>
      <c r="H118" s="392"/>
      <c r="I118" s="392"/>
      <c r="J118" s="393"/>
    </row>
    <row r="119" spans="1:10" ht="12.75" customHeight="1" x14ac:dyDescent="0.2">
      <c r="A119" s="391"/>
      <c r="B119" s="392"/>
      <c r="C119" s="392"/>
      <c r="D119" s="392"/>
      <c r="E119" s="392"/>
      <c r="F119" s="392"/>
      <c r="G119" s="392"/>
      <c r="H119" s="392"/>
      <c r="I119" s="392"/>
      <c r="J119" s="393"/>
    </row>
    <row r="120" spans="1:10" ht="12.75" customHeight="1" x14ac:dyDescent="0.2">
      <c r="A120" s="391"/>
      <c r="B120" s="392"/>
      <c r="C120" s="392"/>
      <c r="D120" s="392"/>
      <c r="E120" s="392"/>
      <c r="F120" s="392"/>
      <c r="G120" s="392"/>
      <c r="H120" s="392"/>
      <c r="I120" s="392"/>
      <c r="J120" s="393"/>
    </row>
    <row r="121" spans="1:10" ht="12.75" customHeight="1" x14ac:dyDescent="0.2">
      <c r="A121" s="391"/>
      <c r="B121" s="392"/>
      <c r="C121" s="392"/>
      <c r="D121" s="392"/>
      <c r="E121" s="392"/>
      <c r="F121" s="392"/>
      <c r="G121" s="392"/>
      <c r="H121" s="392"/>
      <c r="I121" s="392"/>
      <c r="J121" s="393"/>
    </row>
    <row r="122" spans="1:10" ht="12.75" customHeight="1" x14ac:dyDescent="0.2">
      <c r="A122" s="391"/>
      <c r="B122" s="392"/>
      <c r="C122" s="392"/>
      <c r="D122" s="392"/>
      <c r="E122" s="392"/>
      <c r="F122" s="392"/>
      <c r="G122" s="392"/>
      <c r="H122" s="392"/>
      <c r="I122" s="392"/>
      <c r="J122" s="393"/>
    </row>
    <row r="123" spans="1:10" ht="12.75" customHeight="1" x14ac:dyDescent="0.2">
      <c r="A123" s="391"/>
      <c r="B123" s="392"/>
      <c r="C123" s="392"/>
      <c r="D123" s="392"/>
      <c r="E123" s="392"/>
      <c r="F123" s="392"/>
      <c r="G123" s="392"/>
      <c r="H123" s="392"/>
      <c r="I123" s="392"/>
      <c r="J123" s="393"/>
    </row>
    <row r="124" spans="1:10" ht="12.75" customHeight="1" x14ac:dyDescent="0.2">
      <c r="A124" s="391"/>
      <c r="B124" s="392"/>
      <c r="C124" s="392"/>
      <c r="D124" s="392"/>
      <c r="E124" s="392"/>
      <c r="F124" s="392"/>
      <c r="G124" s="392"/>
      <c r="H124" s="392"/>
      <c r="I124" s="392"/>
      <c r="J124" s="393"/>
    </row>
    <row r="125" spans="1:10" ht="12.75" customHeight="1" x14ac:dyDescent="0.2">
      <c r="A125" s="391"/>
      <c r="B125" s="392"/>
      <c r="C125" s="392"/>
      <c r="D125" s="392"/>
      <c r="E125" s="392"/>
      <c r="F125" s="392"/>
      <c r="G125" s="392"/>
      <c r="H125" s="392"/>
      <c r="I125" s="392"/>
      <c r="J125" s="393"/>
    </row>
    <row r="126" spans="1:10" ht="12.75" customHeight="1" x14ac:dyDescent="0.2">
      <c r="A126" s="391"/>
      <c r="B126" s="392"/>
      <c r="C126" s="392"/>
      <c r="D126" s="392"/>
      <c r="E126" s="392"/>
      <c r="F126" s="392"/>
      <c r="G126" s="392"/>
      <c r="H126" s="392"/>
      <c r="I126" s="392"/>
      <c r="J126" s="393"/>
    </row>
    <row r="127" spans="1:10" s="61" customFormat="1" x14ac:dyDescent="0.2">
      <c r="A127" s="55"/>
      <c r="B127" s="56"/>
      <c r="C127" s="57"/>
      <c r="D127" s="58"/>
      <c r="E127" s="58"/>
      <c r="F127" s="58"/>
      <c r="G127" s="58"/>
      <c r="H127" s="59"/>
      <c r="I127" s="57"/>
      <c r="J127" s="60"/>
    </row>
    <row r="128" spans="1:10" s="61" customFormat="1" ht="25.5" customHeight="1" x14ac:dyDescent="0.2">
      <c r="A128" s="431" t="s">
        <v>205</v>
      </c>
      <c r="B128" s="432"/>
      <c r="C128" s="432"/>
      <c r="D128" s="432"/>
      <c r="E128" s="432"/>
      <c r="F128" s="433"/>
      <c r="G128" s="434"/>
      <c r="H128" s="434"/>
      <c r="I128" s="434"/>
      <c r="J128" s="435"/>
    </row>
    <row r="129" spans="1:10" s="61" customFormat="1" ht="12.75" customHeight="1" x14ac:dyDescent="0.2">
      <c r="A129" s="336" t="s">
        <v>540</v>
      </c>
      <c r="B129" s="337"/>
      <c r="C129" s="337"/>
      <c r="D129" s="337"/>
      <c r="E129" s="337"/>
      <c r="F129" s="436"/>
      <c r="G129" s="436"/>
      <c r="H129" s="436"/>
      <c r="I129" s="436"/>
      <c r="J129" s="437"/>
    </row>
    <row r="130" spans="1:10" ht="12.75" customHeight="1" x14ac:dyDescent="0.2">
      <c r="A130" s="321" t="s">
        <v>392</v>
      </c>
      <c r="B130" s="322"/>
      <c r="C130" s="322"/>
      <c r="D130" s="322"/>
      <c r="E130" s="322"/>
      <c r="F130" s="322"/>
      <c r="G130" s="322"/>
      <c r="H130" s="322"/>
      <c r="I130" s="322"/>
      <c r="J130" s="323"/>
    </row>
    <row r="131" spans="1:10" ht="12.75" customHeight="1" x14ac:dyDescent="0.2">
      <c r="A131" s="324"/>
      <c r="B131" s="325"/>
      <c r="C131" s="325"/>
      <c r="D131" s="325"/>
      <c r="E131" s="325"/>
      <c r="F131" s="325"/>
      <c r="G131" s="325"/>
      <c r="H131" s="325"/>
      <c r="I131" s="325"/>
      <c r="J131" s="326"/>
    </row>
    <row r="132" spans="1:10" ht="12.75" customHeight="1" x14ac:dyDescent="0.2">
      <c r="A132" s="324"/>
      <c r="B132" s="325"/>
      <c r="C132" s="325"/>
      <c r="D132" s="325"/>
      <c r="E132" s="325"/>
      <c r="F132" s="325"/>
      <c r="G132" s="325"/>
      <c r="H132" s="325"/>
      <c r="I132" s="325"/>
      <c r="J132" s="326"/>
    </row>
    <row r="133" spans="1:10" ht="15" customHeight="1" x14ac:dyDescent="0.2">
      <c r="A133" s="327"/>
      <c r="B133" s="328"/>
      <c r="C133" s="328"/>
      <c r="D133" s="328"/>
      <c r="E133" s="328"/>
      <c r="F133" s="328"/>
      <c r="G133" s="328"/>
      <c r="H133" s="328"/>
      <c r="I133" s="328"/>
      <c r="J133" s="329"/>
    </row>
    <row r="134" spans="1:10" ht="12.75" customHeight="1" x14ac:dyDescent="0.2">
      <c r="A134" s="391"/>
      <c r="B134" s="392"/>
      <c r="C134" s="392"/>
      <c r="D134" s="392"/>
      <c r="E134" s="392"/>
      <c r="F134" s="392"/>
      <c r="G134" s="392"/>
      <c r="H134" s="392"/>
      <c r="I134" s="392"/>
      <c r="J134" s="393"/>
    </row>
    <row r="135" spans="1:10" ht="12.75" customHeight="1" x14ac:dyDescent="0.2">
      <c r="A135" s="391"/>
      <c r="B135" s="392"/>
      <c r="C135" s="392"/>
      <c r="D135" s="392"/>
      <c r="E135" s="392"/>
      <c r="F135" s="392"/>
      <c r="G135" s="392"/>
      <c r="H135" s="392"/>
      <c r="I135" s="392"/>
      <c r="J135" s="393"/>
    </row>
    <row r="136" spans="1:10" ht="12.75" customHeight="1" x14ac:dyDescent="0.2">
      <c r="A136" s="391"/>
      <c r="B136" s="392"/>
      <c r="C136" s="392"/>
      <c r="D136" s="392"/>
      <c r="E136" s="392"/>
      <c r="F136" s="392"/>
      <c r="G136" s="392"/>
      <c r="H136" s="392"/>
      <c r="I136" s="392"/>
      <c r="J136" s="393"/>
    </row>
    <row r="137" spans="1:10" ht="12.75" customHeight="1" x14ac:dyDescent="0.2">
      <c r="A137" s="391"/>
      <c r="B137" s="392"/>
      <c r="C137" s="392"/>
      <c r="D137" s="392"/>
      <c r="E137" s="392"/>
      <c r="F137" s="392"/>
      <c r="G137" s="392"/>
      <c r="H137" s="392"/>
      <c r="I137" s="392"/>
      <c r="J137" s="393"/>
    </row>
    <row r="138" spans="1:10" ht="12.75" customHeight="1" x14ac:dyDescent="0.2">
      <c r="A138" s="391"/>
      <c r="B138" s="392"/>
      <c r="C138" s="392"/>
      <c r="D138" s="392"/>
      <c r="E138" s="392"/>
      <c r="F138" s="392"/>
      <c r="G138" s="392"/>
      <c r="H138" s="392"/>
      <c r="I138" s="392"/>
      <c r="J138" s="393"/>
    </row>
    <row r="139" spans="1:10" ht="12.75" customHeight="1" x14ac:dyDescent="0.2">
      <c r="A139" s="391"/>
      <c r="B139" s="392"/>
      <c r="C139" s="392"/>
      <c r="D139" s="392"/>
      <c r="E139" s="392"/>
      <c r="F139" s="392"/>
      <c r="G139" s="392"/>
      <c r="H139" s="392"/>
      <c r="I139" s="392"/>
      <c r="J139" s="393"/>
    </row>
    <row r="140" spans="1:10" ht="12.75" customHeight="1" x14ac:dyDescent="0.2">
      <c r="A140" s="391"/>
      <c r="B140" s="392"/>
      <c r="C140" s="392"/>
      <c r="D140" s="392"/>
      <c r="E140" s="392"/>
      <c r="F140" s="392"/>
      <c r="G140" s="392"/>
      <c r="H140" s="392"/>
      <c r="I140" s="392"/>
      <c r="J140" s="393"/>
    </row>
    <row r="141" spans="1:10" ht="12.75" customHeight="1" x14ac:dyDescent="0.2">
      <c r="A141" s="391"/>
      <c r="B141" s="392"/>
      <c r="C141" s="392"/>
      <c r="D141" s="392"/>
      <c r="E141" s="392"/>
      <c r="F141" s="392"/>
      <c r="G141" s="392"/>
      <c r="H141" s="392"/>
      <c r="I141" s="392"/>
      <c r="J141" s="393"/>
    </row>
    <row r="142" spans="1:10" ht="12.75" customHeight="1" x14ac:dyDescent="0.2">
      <c r="A142" s="391"/>
      <c r="B142" s="392"/>
      <c r="C142" s="392"/>
      <c r="D142" s="392"/>
      <c r="E142" s="392"/>
      <c r="F142" s="392"/>
      <c r="G142" s="392"/>
      <c r="H142" s="392"/>
      <c r="I142" s="392"/>
      <c r="J142" s="393"/>
    </row>
    <row r="143" spans="1:10" ht="12.75" customHeight="1" x14ac:dyDescent="0.2">
      <c r="A143" s="391"/>
      <c r="B143" s="392"/>
      <c r="C143" s="392"/>
      <c r="D143" s="392"/>
      <c r="E143" s="392"/>
      <c r="F143" s="392"/>
      <c r="G143" s="392"/>
      <c r="H143" s="392"/>
      <c r="I143" s="392"/>
      <c r="J143" s="393"/>
    </row>
    <row r="144" spans="1:10" ht="12.75" customHeight="1" x14ac:dyDescent="0.2">
      <c r="A144" s="391"/>
      <c r="B144" s="392"/>
      <c r="C144" s="392"/>
      <c r="D144" s="392"/>
      <c r="E144" s="392"/>
      <c r="F144" s="392"/>
      <c r="G144" s="392"/>
      <c r="H144" s="392"/>
      <c r="I144" s="392"/>
      <c r="J144" s="393"/>
    </row>
    <row r="145" spans="1:10" ht="12.75" customHeight="1" x14ac:dyDescent="0.2">
      <c r="A145" s="391"/>
      <c r="B145" s="392"/>
      <c r="C145" s="392"/>
      <c r="D145" s="392"/>
      <c r="E145" s="392"/>
      <c r="F145" s="392"/>
      <c r="G145" s="392"/>
      <c r="H145" s="392"/>
      <c r="I145" s="392"/>
      <c r="J145" s="393"/>
    </row>
    <row r="146" spans="1:10" ht="12.75" customHeight="1" x14ac:dyDescent="0.2">
      <c r="A146" s="391"/>
      <c r="B146" s="392"/>
      <c r="C146" s="392"/>
      <c r="D146" s="392"/>
      <c r="E146" s="392"/>
      <c r="F146" s="392"/>
      <c r="G146" s="392"/>
      <c r="H146" s="392"/>
      <c r="I146" s="392"/>
      <c r="J146" s="393"/>
    </row>
    <row r="147" spans="1:10" ht="12.75" customHeight="1" x14ac:dyDescent="0.2">
      <c r="A147" s="391"/>
      <c r="B147" s="392"/>
      <c r="C147" s="392"/>
      <c r="D147" s="392"/>
      <c r="E147" s="392"/>
      <c r="F147" s="392"/>
      <c r="G147" s="392"/>
      <c r="H147" s="392"/>
      <c r="I147" s="392"/>
      <c r="J147" s="393"/>
    </row>
    <row r="148" spans="1:10" ht="12.75" customHeight="1" x14ac:dyDescent="0.2">
      <c r="A148" s="391"/>
      <c r="B148" s="392"/>
      <c r="C148" s="392"/>
      <c r="D148" s="392"/>
      <c r="E148" s="392"/>
      <c r="F148" s="392"/>
      <c r="G148" s="392"/>
      <c r="H148" s="392"/>
      <c r="I148" s="392"/>
      <c r="J148" s="393"/>
    </row>
    <row r="149" spans="1:10" ht="12.75" customHeight="1" x14ac:dyDescent="0.2">
      <c r="A149" s="391"/>
      <c r="B149" s="392"/>
      <c r="C149" s="392"/>
      <c r="D149" s="392"/>
      <c r="E149" s="392"/>
      <c r="F149" s="392"/>
      <c r="G149" s="392"/>
      <c r="H149" s="392"/>
      <c r="I149" s="392"/>
      <c r="J149" s="393"/>
    </row>
    <row r="150" spans="1:10" ht="12.75" customHeight="1" x14ac:dyDescent="0.2">
      <c r="A150" s="391"/>
      <c r="B150" s="392"/>
      <c r="C150" s="392"/>
      <c r="D150" s="392"/>
      <c r="E150" s="392"/>
      <c r="F150" s="392"/>
      <c r="G150" s="392"/>
      <c r="H150" s="392"/>
      <c r="I150" s="392"/>
      <c r="J150" s="393"/>
    </row>
    <row r="151" spans="1:10" ht="12.75" customHeight="1" x14ac:dyDescent="0.2">
      <c r="A151" s="391"/>
      <c r="B151" s="392"/>
      <c r="C151" s="392"/>
      <c r="D151" s="392"/>
      <c r="E151" s="392"/>
      <c r="F151" s="392"/>
      <c r="G151" s="392"/>
      <c r="H151" s="392"/>
      <c r="I151" s="392"/>
      <c r="J151" s="393"/>
    </row>
    <row r="152" spans="1:10" ht="12.75" customHeight="1" x14ac:dyDescent="0.2">
      <c r="A152" s="391"/>
      <c r="B152" s="392"/>
      <c r="C152" s="392"/>
      <c r="D152" s="392"/>
      <c r="E152" s="392"/>
      <c r="F152" s="392"/>
      <c r="G152" s="392"/>
      <c r="H152" s="392"/>
      <c r="I152" s="392"/>
      <c r="J152" s="393"/>
    </row>
    <row r="153" spans="1:10" ht="12.75" customHeight="1" x14ac:dyDescent="0.2">
      <c r="A153" s="391"/>
      <c r="B153" s="392"/>
      <c r="C153" s="392"/>
      <c r="D153" s="392"/>
      <c r="E153" s="392"/>
      <c r="F153" s="392"/>
      <c r="G153" s="392"/>
      <c r="H153" s="392"/>
      <c r="I153" s="392"/>
      <c r="J153" s="393"/>
    </row>
    <row r="154" spans="1:10" ht="12.75" customHeight="1" x14ac:dyDescent="0.2">
      <c r="A154" s="391"/>
      <c r="B154" s="392"/>
      <c r="C154" s="392"/>
      <c r="D154" s="392"/>
      <c r="E154" s="392"/>
      <c r="F154" s="392"/>
      <c r="G154" s="392"/>
      <c r="H154" s="392"/>
      <c r="I154" s="392"/>
      <c r="J154" s="393"/>
    </row>
    <row r="155" spans="1:10" ht="12.75" customHeight="1" x14ac:dyDescent="0.2">
      <c r="A155" s="391"/>
      <c r="B155" s="392"/>
      <c r="C155" s="392"/>
      <c r="D155" s="392"/>
      <c r="E155" s="392"/>
      <c r="F155" s="392"/>
      <c r="G155" s="392"/>
      <c r="H155" s="392"/>
      <c r="I155" s="392"/>
      <c r="J155" s="393"/>
    </row>
    <row r="156" spans="1:10" ht="12.75" customHeight="1" x14ac:dyDescent="0.2">
      <c r="A156" s="391"/>
      <c r="B156" s="392"/>
      <c r="C156" s="392"/>
      <c r="D156" s="392"/>
      <c r="E156" s="392"/>
      <c r="F156" s="392"/>
      <c r="G156" s="392"/>
      <c r="H156" s="392"/>
      <c r="I156" s="392"/>
      <c r="J156" s="393"/>
    </row>
    <row r="157" spans="1:10" ht="12.75" customHeight="1" x14ac:dyDescent="0.2">
      <c r="A157" s="391"/>
      <c r="B157" s="392"/>
      <c r="C157" s="392"/>
      <c r="D157" s="392"/>
      <c r="E157" s="392"/>
      <c r="F157" s="392"/>
      <c r="G157" s="392"/>
      <c r="H157" s="392"/>
      <c r="I157" s="392"/>
      <c r="J157" s="393"/>
    </row>
    <row r="158" spans="1:10" ht="12.75" customHeight="1" x14ac:dyDescent="0.2">
      <c r="A158" s="391"/>
      <c r="B158" s="392"/>
      <c r="C158" s="392"/>
      <c r="D158" s="392"/>
      <c r="E158" s="392"/>
      <c r="F158" s="392"/>
      <c r="G158" s="392"/>
      <c r="H158" s="392"/>
      <c r="I158" s="392"/>
      <c r="J158" s="393"/>
    </row>
    <row r="159" spans="1:10" ht="12.75" customHeight="1" x14ac:dyDescent="0.2">
      <c r="A159" s="391"/>
      <c r="B159" s="392"/>
      <c r="C159" s="392"/>
      <c r="D159" s="392"/>
      <c r="E159" s="392"/>
      <c r="F159" s="392"/>
      <c r="G159" s="392"/>
      <c r="H159" s="392"/>
      <c r="I159" s="392"/>
      <c r="J159" s="393"/>
    </row>
    <row r="160" spans="1:10" ht="12.75" customHeight="1" x14ac:dyDescent="0.2">
      <c r="A160" s="391"/>
      <c r="B160" s="392"/>
      <c r="C160" s="392"/>
      <c r="D160" s="392"/>
      <c r="E160" s="392"/>
      <c r="F160" s="392"/>
      <c r="G160" s="392"/>
      <c r="H160" s="392"/>
      <c r="I160" s="392"/>
      <c r="J160" s="393"/>
    </row>
    <row r="161" spans="1:10" ht="12.75" customHeight="1" x14ac:dyDescent="0.2">
      <c r="A161" s="391"/>
      <c r="B161" s="392"/>
      <c r="C161" s="392"/>
      <c r="D161" s="392"/>
      <c r="E161" s="392"/>
      <c r="F161" s="392"/>
      <c r="G161" s="392"/>
      <c r="H161" s="392"/>
      <c r="I161" s="392"/>
      <c r="J161" s="393"/>
    </row>
    <row r="162" spans="1:10" ht="12.75" customHeight="1" x14ac:dyDescent="0.2">
      <c r="A162" s="391"/>
      <c r="B162" s="392"/>
      <c r="C162" s="392"/>
      <c r="D162" s="392"/>
      <c r="E162" s="392"/>
      <c r="F162" s="392"/>
      <c r="G162" s="392"/>
      <c r="H162" s="392"/>
      <c r="I162" s="392"/>
      <c r="J162" s="393"/>
    </row>
    <row r="163" spans="1:10" ht="12.75" customHeight="1" x14ac:dyDescent="0.2">
      <c r="A163" s="391"/>
      <c r="B163" s="392"/>
      <c r="C163" s="392"/>
      <c r="D163" s="392"/>
      <c r="E163" s="392"/>
      <c r="F163" s="392"/>
      <c r="G163" s="392"/>
      <c r="H163" s="392"/>
      <c r="I163" s="392"/>
      <c r="J163" s="393"/>
    </row>
    <row r="164" spans="1:10" ht="12.75" customHeight="1" x14ac:dyDescent="0.2">
      <c r="A164" s="391"/>
      <c r="B164" s="392"/>
      <c r="C164" s="392"/>
      <c r="D164" s="392"/>
      <c r="E164" s="392"/>
      <c r="F164" s="392"/>
      <c r="G164" s="392"/>
      <c r="H164" s="392"/>
      <c r="I164" s="392"/>
      <c r="J164" s="393"/>
    </row>
    <row r="165" spans="1:10" ht="12.75" customHeight="1" x14ac:dyDescent="0.2">
      <c r="A165" s="391"/>
      <c r="B165" s="392"/>
      <c r="C165" s="392"/>
      <c r="D165" s="392"/>
      <c r="E165" s="392"/>
      <c r="F165" s="392"/>
      <c r="G165" s="392"/>
      <c r="H165" s="392"/>
      <c r="I165" s="392"/>
      <c r="J165" s="393"/>
    </row>
    <row r="166" spans="1:10" ht="12.75" customHeight="1" x14ac:dyDescent="0.2">
      <c r="A166" s="391"/>
      <c r="B166" s="392"/>
      <c r="C166" s="392"/>
      <c r="D166" s="392"/>
      <c r="E166" s="392"/>
      <c r="F166" s="392"/>
      <c r="G166" s="392"/>
      <c r="H166" s="392"/>
      <c r="I166" s="392"/>
      <c r="J166" s="393"/>
    </row>
    <row r="167" spans="1:10" ht="12.75" customHeight="1" x14ac:dyDescent="0.2">
      <c r="A167" s="391"/>
      <c r="B167" s="392"/>
      <c r="C167" s="392"/>
      <c r="D167" s="392"/>
      <c r="E167" s="392"/>
      <c r="F167" s="392"/>
      <c r="G167" s="392"/>
      <c r="H167" s="392"/>
      <c r="I167" s="392"/>
      <c r="J167" s="393"/>
    </row>
    <row r="168" spans="1:10" ht="12.75" customHeight="1" x14ac:dyDescent="0.2">
      <c r="A168" s="391"/>
      <c r="B168" s="392"/>
      <c r="C168" s="392"/>
      <c r="D168" s="392"/>
      <c r="E168" s="392"/>
      <c r="F168" s="392"/>
      <c r="G168" s="392"/>
      <c r="H168" s="392"/>
      <c r="I168" s="392"/>
      <c r="J168" s="393"/>
    </row>
    <row r="169" spans="1:10" s="61" customFormat="1" x14ac:dyDescent="0.2">
      <c r="A169" s="55"/>
      <c r="B169" s="56"/>
      <c r="C169" s="57"/>
      <c r="D169" s="58"/>
      <c r="E169" s="58"/>
      <c r="F169" s="58"/>
      <c r="G169" s="58"/>
      <c r="H169" s="59"/>
      <c r="I169" s="57"/>
      <c r="J169" s="60"/>
    </row>
    <row r="170" spans="1:10" s="61" customFormat="1" ht="25.5" customHeight="1" x14ac:dyDescent="0.2">
      <c r="A170" s="431" t="s">
        <v>204</v>
      </c>
      <c r="B170" s="432"/>
      <c r="C170" s="432"/>
      <c r="D170" s="432"/>
      <c r="E170" s="432"/>
      <c r="F170" s="433"/>
      <c r="G170" s="434"/>
      <c r="H170" s="434"/>
      <c r="I170" s="434"/>
      <c r="J170" s="435"/>
    </row>
    <row r="171" spans="1:10" s="61" customFormat="1" ht="12.75" customHeight="1" x14ac:dyDescent="0.2">
      <c r="A171" s="336" t="s">
        <v>540</v>
      </c>
      <c r="B171" s="337"/>
      <c r="C171" s="337"/>
      <c r="D171" s="337"/>
      <c r="E171" s="337"/>
      <c r="F171" s="436"/>
      <c r="G171" s="436"/>
      <c r="H171" s="436"/>
      <c r="I171" s="436"/>
      <c r="J171" s="437"/>
    </row>
    <row r="172" spans="1:10" ht="12.75" customHeight="1" x14ac:dyDescent="0.2">
      <c r="A172" s="321" t="s">
        <v>392</v>
      </c>
      <c r="B172" s="322"/>
      <c r="C172" s="322"/>
      <c r="D172" s="322"/>
      <c r="E172" s="322"/>
      <c r="F172" s="322"/>
      <c r="G172" s="322"/>
      <c r="H172" s="322"/>
      <c r="I172" s="322"/>
      <c r="J172" s="323"/>
    </row>
    <row r="173" spans="1:10" ht="12.75" customHeight="1" x14ac:dyDescent="0.2">
      <c r="A173" s="324"/>
      <c r="B173" s="325"/>
      <c r="C173" s="325"/>
      <c r="D173" s="325"/>
      <c r="E173" s="325"/>
      <c r="F173" s="325"/>
      <c r="G173" s="325"/>
      <c r="H173" s="325"/>
      <c r="I173" s="325"/>
      <c r="J173" s="326"/>
    </row>
    <row r="174" spans="1:10" ht="12.75" customHeight="1" x14ac:dyDescent="0.2">
      <c r="A174" s="324"/>
      <c r="B174" s="325"/>
      <c r="C174" s="325"/>
      <c r="D174" s="325"/>
      <c r="E174" s="325"/>
      <c r="F174" s="325"/>
      <c r="G174" s="325"/>
      <c r="H174" s="325"/>
      <c r="I174" s="325"/>
      <c r="J174" s="326"/>
    </row>
    <row r="175" spans="1:10" ht="15" customHeight="1" x14ac:dyDescent="0.2">
      <c r="A175" s="327"/>
      <c r="B175" s="328"/>
      <c r="C175" s="328"/>
      <c r="D175" s="328"/>
      <c r="E175" s="328"/>
      <c r="F175" s="328"/>
      <c r="G175" s="328"/>
      <c r="H175" s="328"/>
      <c r="I175" s="328"/>
      <c r="J175" s="329"/>
    </row>
    <row r="176" spans="1:10" ht="12.75" customHeight="1" x14ac:dyDescent="0.2">
      <c r="A176" s="391"/>
      <c r="B176" s="392"/>
      <c r="C176" s="392"/>
      <c r="D176" s="392"/>
      <c r="E176" s="392"/>
      <c r="F176" s="392"/>
      <c r="G176" s="392"/>
      <c r="H176" s="392"/>
      <c r="I176" s="392"/>
      <c r="J176" s="393"/>
    </row>
    <row r="177" spans="1:10" ht="12.75" customHeight="1" x14ac:dyDescent="0.2">
      <c r="A177" s="391"/>
      <c r="B177" s="392"/>
      <c r="C177" s="392"/>
      <c r="D177" s="392"/>
      <c r="E177" s="392"/>
      <c r="F177" s="392"/>
      <c r="G177" s="392"/>
      <c r="H177" s="392"/>
      <c r="I177" s="392"/>
      <c r="J177" s="393"/>
    </row>
    <row r="178" spans="1:10" ht="12.75" customHeight="1" x14ac:dyDescent="0.2">
      <c r="A178" s="391"/>
      <c r="B178" s="392"/>
      <c r="C178" s="392"/>
      <c r="D178" s="392"/>
      <c r="E178" s="392"/>
      <c r="F178" s="392"/>
      <c r="G178" s="392"/>
      <c r="H178" s="392"/>
      <c r="I178" s="392"/>
      <c r="J178" s="393"/>
    </row>
    <row r="179" spans="1:10" ht="12.75" customHeight="1" x14ac:dyDescent="0.2">
      <c r="A179" s="391"/>
      <c r="B179" s="392"/>
      <c r="C179" s="392"/>
      <c r="D179" s="392"/>
      <c r="E179" s="392"/>
      <c r="F179" s="392"/>
      <c r="G179" s="392"/>
      <c r="H179" s="392"/>
      <c r="I179" s="392"/>
      <c r="J179" s="393"/>
    </row>
    <row r="180" spans="1:10" ht="12.75" customHeight="1" x14ac:dyDescent="0.2">
      <c r="A180" s="391"/>
      <c r="B180" s="392"/>
      <c r="C180" s="392"/>
      <c r="D180" s="392"/>
      <c r="E180" s="392"/>
      <c r="F180" s="392"/>
      <c r="G180" s="392"/>
      <c r="H180" s="392"/>
      <c r="I180" s="392"/>
      <c r="J180" s="393"/>
    </row>
    <row r="181" spans="1:10" ht="12.75" customHeight="1" x14ac:dyDescent="0.2">
      <c r="A181" s="391"/>
      <c r="B181" s="392"/>
      <c r="C181" s="392"/>
      <c r="D181" s="392"/>
      <c r="E181" s="392"/>
      <c r="F181" s="392"/>
      <c r="G181" s="392"/>
      <c r="H181" s="392"/>
      <c r="I181" s="392"/>
      <c r="J181" s="393"/>
    </row>
    <row r="182" spans="1:10" ht="12.75" customHeight="1" x14ac:dyDescent="0.2">
      <c r="A182" s="391"/>
      <c r="B182" s="392"/>
      <c r="C182" s="392"/>
      <c r="D182" s="392"/>
      <c r="E182" s="392"/>
      <c r="F182" s="392"/>
      <c r="G182" s="392"/>
      <c r="H182" s="392"/>
      <c r="I182" s="392"/>
      <c r="J182" s="393"/>
    </row>
    <row r="183" spans="1:10" ht="12.75" customHeight="1" x14ac:dyDescent="0.2">
      <c r="A183" s="391"/>
      <c r="B183" s="392"/>
      <c r="C183" s="392"/>
      <c r="D183" s="392"/>
      <c r="E183" s="392"/>
      <c r="F183" s="392"/>
      <c r="G183" s="392"/>
      <c r="H183" s="392"/>
      <c r="I183" s="392"/>
      <c r="J183" s="393"/>
    </row>
    <row r="184" spans="1:10" ht="12.75" customHeight="1" x14ac:dyDescent="0.2">
      <c r="A184" s="391"/>
      <c r="B184" s="392"/>
      <c r="C184" s="392"/>
      <c r="D184" s="392"/>
      <c r="E184" s="392"/>
      <c r="F184" s="392"/>
      <c r="G184" s="392"/>
      <c r="H184" s="392"/>
      <c r="I184" s="392"/>
      <c r="J184" s="393"/>
    </row>
    <row r="185" spans="1:10" ht="12.75" customHeight="1" x14ac:dyDescent="0.2">
      <c r="A185" s="391"/>
      <c r="B185" s="392"/>
      <c r="C185" s="392"/>
      <c r="D185" s="392"/>
      <c r="E185" s="392"/>
      <c r="F185" s="392"/>
      <c r="G185" s="392"/>
      <c r="H185" s="392"/>
      <c r="I185" s="392"/>
      <c r="J185" s="393"/>
    </row>
    <row r="186" spans="1:10" ht="12.75" customHeight="1" x14ac:dyDescent="0.2">
      <c r="A186" s="391"/>
      <c r="B186" s="392"/>
      <c r="C186" s="392"/>
      <c r="D186" s="392"/>
      <c r="E186" s="392"/>
      <c r="F186" s="392"/>
      <c r="G186" s="392"/>
      <c r="H186" s="392"/>
      <c r="I186" s="392"/>
      <c r="J186" s="393"/>
    </row>
    <row r="187" spans="1:10" ht="12.75" customHeight="1" x14ac:dyDescent="0.2">
      <c r="A187" s="391"/>
      <c r="B187" s="392"/>
      <c r="C187" s="392"/>
      <c r="D187" s="392"/>
      <c r="E187" s="392"/>
      <c r="F187" s="392"/>
      <c r="G187" s="392"/>
      <c r="H187" s="392"/>
      <c r="I187" s="392"/>
      <c r="J187" s="393"/>
    </row>
    <row r="188" spans="1:10" ht="12.75" customHeight="1" x14ac:dyDescent="0.2">
      <c r="A188" s="391"/>
      <c r="B188" s="392"/>
      <c r="C188" s="392"/>
      <c r="D188" s="392"/>
      <c r="E188" s="392"/>
      <c r="F188" s="392"/>
      <c r="G188" s="392"/>
      <c r="H188" s="392"/>
      <c r="I188" s="392"/>
      <c r="J188" s="393"/>
    </row>
    <row r="189" spans="1:10" ht="12.75" customHeight="1" x14ac:dyDescent="0.2">
      <c r="A189" s="391"/>
      <c r="B189" s="392"/>
      <c r="C189" s="392"/>
      <c r="D189" s="392"/>
      <c r="E189" s="392"/>
      <c r="F189" s="392"/>
      <c r="G189" s="392"/>
      <c r="H189" s="392"/>
      <c r="I189" s="392"/>
      <c r="J189" s="393"/>
    </row>
    <row r="190" spans="1:10" ht="12.75" customHeight="1" x14ac:dyDescent="0.2">
      <c r="A190" s="391"/>
      <c r="B190" s="392"/>
      <c r="C190" s="392"/>
      <c r="D190" s="392"/>
      <c r="E190" s="392"/>
      <c r="F190" s="392"/>
      <c r="G190" s="392"/>
      <c r="H190" s="392"/>
      <c r="I190" s="392"/>
      <c r="J190" s="393"/>
    </row>
    <row r="191" spans="1:10" ht="12.75" customHeight="1" x14ac:dyDescent="0.2">
      <c r="A191" s="391"/>
      <c r="B191" s="392"/>
      <c r="C191" s="392"/>
      <c r="D191" s="392"/>
      <c r="E191" s="392"/>
      <c r="F191" s="392"/>
      <c r="G191" s="392"/>
      <c r="H191" s="392"/>
      <c r="I191" s="392"/>
      <c r="J191" s="393"/>
    </row>
    <row r="192" spans="1:10" ht="12.75" customHeight="1" x14ac:dyDescent="0.2">
      <c r="A192" s="391"/>
      <c r="B192" s="392"/>
      <c r="C192" s="392"/>
      <c r="D192" s="392"/>
      <c r="E192" s="392"/>
      <c r="F192" s="392"/>
      <c r="G192" s="392"/>
      <c r="H192" s="392"/>
      <c r="I192" s="392"/>
      <c r="J192" s="393"/>
    </row>
    <row r="193" spans="1:10" ht="12.75" customHeight="1" x14ac:dyDescent="0.2">
      <c r="A193" s="391"/>
      <c r="B193" s="392"/>
      <c r="C193" s="392"/>
      <c r="D193" s="392"/>
      <c r="E193" s="392"/>
      <c r="F193" s="392"/>
      <c r="G193" s="392"/>
      <c r="H193" s="392"/>
      <c r="I193" s="392"/>
      <c r="J193" s="393"/>
    </row>
    <row r="194" spans="1:10" ht="12.75" customHeight="1" x14ac:dyDescent="0.2">
      <c r="A194" s="391"/>
      <c r="B194" s="392"/>
      <c r="C194" s="392"/>
      <c r="D194" s="392"/>
      <c r="E194" s="392"/>
      <c r="F194" s="392"/>
      <c r="G194" s="392"/>
      <c r="H194" s="392"/>
      <c r="I194" s="392"/>
      <c r="J194" s="393"/>
    </row>
    <row r="195" spans="1:10" ht="12.75" customHeight="1" x14ac:dyDescent="0.2">
      <c r="A195" s="391"/>
      <c r="B195" s="392"/>
      <c r="C195" s="392"/>
      <c r="D195" s="392"/>
      <c r="E195" s="392"/>
      <c r="F195" s="392"/>
      <c r="G195" s="392"/>
      <c r="H195" s="392"/>
      <c r="I195" s="392"/>
      <c r="J195" s="393"/>
    </row>
    <row r="196" spans="1:10" ht="12.75" customHeight="1" x14ac:dyDescent="0.2">
      <c r="A196" s="391"/>
      <c r="B196" s="392"/>
      <c r="C196" s="392"/>
      <c r="D196" s="392"/>
      <c r="E196" s="392"/>
      <c r="F196" s="392"/>
      <c r="G196" s="392"/>
      <c r="H196" s="392"/>
      <c r="I196" s="392"/>
      <c r="J196" s="393"/>
    </row>
    <row r="197" spans="1:10" ht="12.75" customHeight="1" x14ac:dyDescent="0.2">
      <c r="A197" s="391"/>
      <c r="B197" s="392"/>
      <c r="C197" s="392"/>
      <c r="D197" s="392"/>
      <c r="E197" s="392"/>
      <c r="F197" s="392"/>
      <c r="G197" s="392"/>
      <c r="H197" s="392"/>
      <c r="I197" s="392"/>
      <c r="J197" s="393"/>
    </row>
    <row r="198" spans="1:10" ht="12.75" customHeight="1" x14ac:dyDescent="0.2">
      <c r="A198" s="391"/>
      <c r="B198" s="392"/>
      <c r="C198" s="392"/>
      <c r="D198" s="392"/>
      <c r="E198" s="392"/>
      <c r="F198" s="392"/>
      <c r="G198" s="392"/>
      <c r="H198" s="392"/>
      <c r="I198" s="392"/>
      <c r="J198" s="393"/>
    </row>
    <row r="199" spans="1:10" ht="12.75" customHeight="1" x14ac:dyDescent="0.2">
      <c r="A199" s="391"/>
      <c r="B199" s="392"/>
      <c r="C199" s="392"/>
      <c r="D199" s="392"/>
      <c r="E199" s="392"/>
      <c r="F199" s="392"/>
      <c r="G199" s="392"/>
      <c r="H199" s="392"/>
      <c r="I199" s="392"/>
      <c r="J199" s="393"/>
    </row>
    <row r="200" spans="1:10" ht="12.75" customHeight="1" x14ac:dyDescent="0.2">
      <c r="A200" s="391"/>
      <c r="B200" s="392"/>
      <c r="C200" s="392"/>
      <c r="D200" s="392"/>
      <c r="E200" s="392"/>
      <c r="F200" s="392"/>
      <c r="G200" s="392"/>
      <c r="H200" s="392"/>
      <c r="I200" s="392"/>
      <c r="J200" s="393"/>
    </row>
    <row r="201" spans="1:10" ht="12.75" customHeight="1" x14ac:dyDescent="0.2">
      <c r="A201" s="391"/>
      <c r="B201" s="392"/>
      <c r="C201" s="392"/>
      <c r="D201" s="392"/>
      <c r="E201" s="392"/>
      <c r="F201" s="392"/>
      <c r="G201" s="392"/>
      <c r="H201" s="392"/>
      <c r="I201" s="392"/>
      <c r="J201" s="393"/>
    </row>
    <row r="202" spans="1:10" ht="12.75" customHeight="1" x14ac:dyDescent="0.2">
      <c r="A202" s="391"/>
      <c r="B202" s="392"/>
      <c r="C202" s="392"/>
      <c r="D202" s="392"/>
      <c r="E202" s="392"/>
      <c r="F202" s="392"/>
      <c r="G202" s="392"/>
      <c r="H202" s="392"/>
      <c r="I202" s="392"/>
      <c r="J202" s="393"/>
    </row>
    <row r="203" spans="1:10" ht="12.75" customHeight="1" x14ac:dyDescent="0.2">
      <c r="A203" s="391"/>
      <c r="B203" s="392"/>
      <c r="C203" s="392"/>
      <c r="D203" s="392"/>
      <c r="E203" s="392"/>
      <c r="F203" s="392"/>
      <c r="G203" s="392"/>
      <c r="H203" s="392"/>
      <c r="I203" s="392"/>
      <c r="J203" s="393"/>
    </row>
    <row r="204" spans="1:10" ht="12.75" customHeight="1" x14ac:dyDescent="0.2">
      <c r="A204" s="391"/>
      <c r="B204" s="392"/>
      <c r="C204" s="392"/>
      <c r="D204" s="392"/>
      <c r="E204" s="392"/>
      <c r="F204" s="392"/>
      <c r="G204" s="392"/>
      <c r="H204" s="392"/>
      <c r="I204" s="392"/>
      <c r="J204" s="393"/>
    </row>
    <row r="205" spans="1:10" ht="12.75" customHeight="1" x14ac:dyDescent="0.2">
      <c r="A205" s="391"/>
      <c r="B205" s="392"/>
      <c r="C205" s="392"/>
      <c r="D205" s="392"/>
      <c r="E205" s="392"/>
      <c r="F205" s="392"/>
      <c r="G205" s="392"/>
      <c r="H205" s="392"/>
      <c r="I205" s="392"/>
      <c r="J205" s="393"/>
    </row>
    <row r="206" spans="1:10" ht="12.75" customHeight="1" x14ac:dyDescent="0.2">
      <c r="A206" s="391"/>
      <c r="B206" s="392"/>
      <c r="C206" s="392"/>
      <c r="D206" s="392"/>
      <c r="E206" s="392"/>
      <c r="F206" s="392"/>
      <c r="G206" s="392"/>
      <c r="H206" s="392"/>
      <c r="I206" s="392"/>
      <c r="J206" s="393"/>
    </row>
    <row r="207" spans="1:10" ht="12.75" customHeight="1" x14ac:dyDescent="0.2">
      <c r="A207" s="391"/>
      <c r="B207" s="392"/>
      <c r="C207" s="392"/>
      <c r="D207" s="392"/>
      <c r="E207" s="392"/>
      <c r="F207" s="392"/>
      <c r="G207" s="392"/>
      <c r="H207" s="392"/>
      <c r="I207" s="392"/>
      <c r="J207" s="393"/>
    </row>
    <row r="208" spans="1:10" ht="12.75" customHeight="1" x14ac:dyDescent="0.2">
      <c r="A208" s="391"/>
      <c r="B208" s="392"/>
      <c r="C208" s="392"/>
      <c r="D208" s="392"/>
      <c r="E208" s="392"/>
      <c r="F208" s="392"/>
      <c r="G208" s="392"/>
      <c r="H208" s="392"/>
      <c r="I208" s="392"/>
      <c r="J208" s="393"/>
    </row>
    <row r="209" spans="1:10" ht="12.75" customHeight="1" x14ac:dyDescent="0.2">
      <c r="A209" s="391"/>
      <c r="B209" s="392"/>
      <c r="C209" s="392"/>
      <c r="D209" s="392"/>
      <c r="E209" s="392"/>
      <c r="F209" s="392"/>
      <c r="G209" s="392"/>
      <c r="H209" s="392"/>
      <c r="I209" s="392"/>
      <c r="J209" s="393"/>
    </row>
    <row r="210" spans="1:10" ht="12.75" customHeight="1" x14ac:dyDescent="0.2">
      <c r="A210" s="391"/>
      <c r="B210" s="392"/>
      <c r="C210" s="392"/>
      <c r="D210" s="392"/>
      <c r="E210" s="392"/>
      <c r="F210" s="392"/>
      <c r="G210" s="392"/>
      <c r="H210" s="392"/>
      <c r="I210" s="392"/>
      <c r="J210" s="393"/>
    </row>
    <row r="211" spans="1:10" s="61" customFormat="1" x14ac:dyDescent="0.2">
      <c r="A211" s="55"/>
      <c r="B211" s="56"/>
      <c r="C211" s="57"/>
      <c r="D211" s="58"/>
      <c r="E211" s="58"/>
      <c r="F211" s="58"/>
      <c r="G211" s="58"/>
      <c r="H211" s="59"/>
      <c r="I211" s="57"/>
      <c r="J211" s="60"/>
    </row>
    <row r="212" spans="1:10" s="61" customFormat="1" ht="25.5" customHeight="1" x14ac:dyDescent="0.2">
      <c r="A212" s="431" t="s">
        <v>203</v>
      </c>
      <c r="B212" s="432"/>
      <c r="C212" s="432"/>
      <c r="D212" s="432"/>
      <c r="E212" s="432"/>
      <c r="F212" s="433"/>
      <c r="G212" s="434"/>
      <c r="H212" s="434"/>
      <c r="I212" s="434"/>
      <c r="J212" s="435"/>
    </row>
    <row r="213" spans="1:10" s="61" customFormat="1" ht="12.75" customHeight="1" x14ac:dyDescent="0.2">
      <c r="A213" s="336" t="s">
        <v>540</v>
      </c>
      <c r="B213" s="337"/>
      <c r="C213" s="337"/>
      <c r="D213" s="337"/>
      <c r="E213" s="337"/>
      <c r="F213" s="436"/>
      <c r="G213" s="436"/>
      <c r="H213" s="436"/>
      <c r="I213" s="436"/>
      <c r="J213" s="437"/>
    </row>
    <row r="214" spans="1:10" ht="12.75" customHeight="1" x14ac:dyDescent="0.2">
      <c r="A214" s="321" t="s">
        <v>392</v>
      </c>
      <c r="B214" s="322"/>
      <c r="C214" s="322"/>
      <c r="D214" s="322"/>
      <c r="E214" s="322"/>
      <c r="F214" s="322"/>
      <c r="G214" s="322"/>
      <c r="H214" s="322"/>
      <c r="I214" s="322"/>
      <c r="J214" s="323"/>
    </row>
    <row r="215" spans="1:10" ht="12.75" customHeight="1" x14ac:dyDescent="0.2">
      <c r="A215" s="324"/>
      <c r="B215" s="325"/>
      <c r="C215" s="325"/>
      <c r="D215" s="325"/>
      <c r="E215" s="325"/>
      <c r="F215" s="325"/>
      <c r="G215" s="325"/>
      <c r="H215" s="325"/>
      <c r="I215" s="325"/>
      <c r="J215" s="326"/>
    </row>
    <row r="216" spans="1:10" ht="12.75" customHeight="1" x14ac:dyDescent="0.2">
      <c r="A216" s="324"/>
      <c r="B216" s="325"/>
      <c r="C216" s="325"/>
      <c r="D216" s="325"/>
      <c r="E216" s="325"/>
      <c r="F216" s="325"/>
      <c r="G216" s="325"/>
      <c r="H216" s="325"/>
      <c r="I216" s="325"/>
      <c r="J216" s="326"/>
    </row>
    <row r="217" spans="1:10" ht="15" customHeight="1" x14ac:dyDescent="0.2">
      <c r="A217" s="327"/>
      <c r="B217" s="328"/>
      <c r="C217" s="328"/>
      <c r="D217" s="328"/>
      <c r="E217" s="328"/>
      <c r="F217" s="328"/>
      <c r="G217" s="328"/>
      <c r="H217" s="328"/>
      <c r="I217" s="328"/>
      <c r="J217" s="329"/>
    </row>
    <row r="218" spans="1:10" ht="12.75" customHeight="1" x14ac:dyDescent="0.2">
      <c r="A218" s="391"/>
      <c r="B218" s="392"/>
      <c r="C218" s="392"/>
      <c r="D218" s="392"/>
      <c r="E218" s="392"/>
      <c r="F218" s="392"/>
      <c r="G218" s="392"/>
      <c r="H218" s="392"/>
      <c r="I218" s="392"/>
      <c r="J218" s="393"/>
    </row>
    <row r="219" spans="1:10" ht="12.75" customHeight="1" x14ac:dyDescent="0.2">
      <c r="A219" s="391"/>
      <c r="B219" s="392"/>
      <c r="C219" s="392"/>
      <c r="D219" s="392"/>
      <c r="E219" s="392"/>
      <c r="F219" s="392"/>
      <c r="G219" s="392"/>
      <c r="H219" s="392"/>
      <c r="I219" s="392"/>
      <c r="J219" s="393"/>
    </row>
    <row r="220" spans="1:10" ht="12.75" customHeight="1" x14ac:dyDescent="0.2">
      <c r="A220" s="391"/>
      <c r="B220" s="392"/>
      <c r="C220" s="392"/>
      <c r="D220" s="392"/>
      <c r="E220" s="392"/>
      <c r="F220" s="392"/>
      <c r="G220" s="392"/>
      <c r="H220" s="392"/>
      <c r="I220" s="392"/>
      <c r="J220" s="393"/>
    </row>
    <row r="221" spans="1:10" ht="12.75" customHeight="1" x14ac:dyDescent="0.2">
      <c r="A221" s="391"/>
      <c r="B221" s="392"/>
      <c r="C221" s="392"/>
      <c r="D221" s="392"/>
      <c r="E221" s="392"/>
      <c r="F221" s="392"/>
      <c r="G221" s="392"/>
      <c r="H221" s="392"/>
      <c r="I221" s="392"/>
      <c r="J221" s="393"/>
    </row>
    <row r="222" spans="1:10" ht="12.75" customHeight="1" x14ac:dyDescent="0.2">
      <c r="A222" s="391"/>
      <c r="B222" s="392"/>
      <c r="C222" s="392"/>
      <c r="D222" s="392"/>
      <c r="E222" s="392"/>
      <c r="F222" s="392"/>
      <c r="G222" s="392"/>
      <c r="H222" s="392"/>
      <c r="I222" s="392"/>
      <c r="J222" s="393"/>
    </row>
    <row r="223" spans="1:10" ht="12.75" customHeight="1" x14ac:dyDescent="0.2">
      <c r="A223" s="391"/>
      <c r="B223" s="392"/>
      <c r="C223" s="392"/>
      <c r="D223" s="392"/>
      <c r="E223" s="392"/>
      <c r="F223" s="392"/>
      <c r="G223" s="392"/>
      <c r="H223" s="392"/>
      <c r="I223" s="392"/>
      <c r="J223" s="393"/>
    </row>
    <row r="224" spans="1:10" ht="12.75" customHeight="1" x14ac:dyDescent="0.2">
      <c r="A224" s="391"/>
      <c r="B224" s="392"/>
      <c r="C224" s="392"/>
      <c r="D224" s="392"/>
      <c r="E224" s="392"/>
      <c r="F224" s="392"/>
      <c r="G224" s="392"/>
      <c r="H224" s="392"/>
      <c r="I224" s="392"/>
      <c r="J224" s="393"/>
    </row>
    <row r="225" spans="1:10" ht="12.75" customHeight="1" x14ac:dyDescent="0.2">
      <c r="A225" s="391"/>
      <c r="B225" s="392"/>
      <c r="C225" s="392"/>
      <c r="D225" s="392"/>
      <c r="E225" s="392"/>
      <c r="F225" s="392"/>
      <c r="G225" s="392"/>
      <c r="H225" s="392"/>
      <c r="I225" s="392"/>
      <c r="J225" s="393"/>
    </row>
    <row r="226" spans="1:10" ht="12.75" customHeight="1" x14ac:dyDescent="0.2">
      <c r="A226" s="391"/>
      <c r="B226" s="392"/>
      <c r="C226" s="392"/>
      <c r="D226" s="392"/>
      <c r="E226" s="392"/>
      <c r="F226" s="392"/>
      <c r="G226" s="392"/>
      <c r="H226" s="392"/>
      <c r="I226" s="392"/>
      <c r="J226" s="393"/>
    </row>
    <row r="227" spans="1:10" ht="12.75" customHeight="1" x14ac:dyDescent="0.2">
      <c r="A227" s="391"/>
      <c r="B227" s="392"/>
      <c r="C227" s="392"/>
      <c r="D227" s="392"/>
      <c r="E227" s="392"/>
      <c r="F227" s="392"/>
      <c r="G227" s="392"/>
      <c r="H227" s="392"/>
      <c r="I227" s="392"/>
      <c r="J227" s="393"/>
    </row>
    <row r="228" spans="1:10" ht="12.75" customHeight="1" x14ac:dyDescent="0.2">
      <c r="A228" s="391"/>
      <c r="B228" s="392"/>
      <c r="C228" s="392"/>
      <c r="D228" s="392"/>
      <c r="E228" s="392"/>
      <c r="F228" s="392"/>
      <c r="G228" s="392"/>
      <c r="H228" s="392"/>
      <c r="I228" s="392"/>
      <c r="J228" s="393"/>
    </row>
    <row r="229" spans="1:10" ht="12.75" customHeight="1" x14ac:dyDescent="0.2">
      <c r="A229" s="391"/>
      <c r="B229" s="392"/>
      <c r="C229" s="392"/>
      <c r="D229" s="392"/>
      <c r="E229" s="392"/>
      <c r="F229" s="392"/>
      <c r="G229" s="392"/>
      <c r="H229" s="392"/>
      <c r="I229" s="392"/>
      <c r="J229" s="393"/>
    </row>
    <row r="230" spans="1:10" ht="12.75" customHeight="1" x14ac:dyDescent="0.2">
      <c r="A230" s="391"/>
      <c r="B230" s="392"/>
      <c r="C230" s="392"/>
      <c r="D230" s="392"/>
      <c r="E230" s="392"/>
      <c r="F230" s="392"/>
      <c r="G230" s="392"/>
      <c r="H230" s="392"/>
      <c r="I230" s="392"/>
      <c r="J230" s="393"/>
    </row>
    <row r="231" spans="1:10" ht="12.75" customHeight="1" x14ac:dyDescent="0.2">
      <c r="A231" s="391"/>
      <c r="B231" s="392"/>
      <c r="C231" s="392"/>
      <c r="D231" s="392"/>
      <c r="E231" s="392"/>
      <c r="F231" s="392"/>
      <c r="G231" s="392"/>
      <c r="H231" s="392"/>
      <c r="I231" s="392"/>
      <c r="J231" s="393"/>
    </row>
    <row r="232" spans="1:10" ht="12.75" customHeight="1" x14ac:dyDescent="0.2">
      <c r="A232" s="391"/>
      <c r="B232" s="392"/>
      <c r="C232" s="392"/>
      <c r="D232" s="392"/>
      <c r="E232" s="392"/>
      <c r="F232" s="392"/>
      <c r="G232" s="392"/>
      <c r="H232" s="392"/>
      <c r="I232" s="392"/>
      <c r="J232" s="393"/>
    </row>
    <row r="233" spans="1:10" ht="12.75" customHeight="1" x14ac:dyDescent="0.2">
      <c r="A233" s="391"/>
      <c r="B233" s="392"/>
      <c r="C233" s="392"/>
      <c r="D233" s="392"/>
      <c r="E233" s="392"/>
      <c r="F233" s="392"/>
      <c r="G233" s="392"/>
      <c r="H233" s="392"/>
      <c r="I233" s="392"/>
      <c r="J233" s="393"/>
    </row>
    <row r="234" spans="1:10" ht="12.75" customHeight="1" x14ac:dyDescent="0.2">
      <c r="A234" s="391"/>
      <c r="B234" s="392"/>
      <c r="C234" s="392"/>
      <c r="D234" s="392"/>
      <c r="E234" s="392"/>
      <c r="F234" s="392"/>
      <c r="G234" s="392"/>
      <c r="H234" s="392"/>
      <c r="I234" s="392"/>
      <c r="J234" s="393"/>
    </row>
    <row r="235" spans="1:10" ht="12.75" customHeight="1" x14ac:dyDescent="0.2">
      <c r="A235" s="391"/>
      <c r="B235" s="392"/>
      <c r="C235" s="392"/>
      <c r="D235" s="392"/>
      <c r="E235" s="392"/>
      <c r="F235" s="392"/>
      <c r="G235" s="392"/>
      <c r="H235" s="392"/>
      <c r="I235" s="392"/>
      <c r="J235" s="393"/>
    </row>
    <row r="236" spans="1:10" ht="12.75" customHeight="1" x14ac:dyDescent="0.2">
      <c r="A236" s="391"/>
      <c r="B236" s="392"/>
      <c r="C236" s="392"/>
      <c r="D236" s="392"/>
      <c r="E236" s="392"/>
      <c r="F236" s="392"/>
      <c r="G236" s="392"/>
      <c r="H236" s="392"/>
      <c r="I236" s="392"/>
      <c r="J236" s="393"/>
    </row>
    <row r="237" spans="1:10" ht="12.75" customHeight="1" x14ac:dyDescent="0.2">
      <c r="A237" s="391"/>
      <c r="B237" s="392"/>
      <c r="C237" s="392"/>
      <c r="D237" s="392"/>
      <c r="E237" s="392"/>
      <c r="F237" s="392"/>
      <c r="G237" s="392"/>
      <c r="H237" s="392"/>
      <c r="I237" s="392"/>
      <c r="J237" s="393"/>
    </row>
    <row r="238" spans="1:10" ht="12.75" customHeight="1" x14ac:dyDescent="0.2">
      <c r="A238" s="391"/>
      <c r="B238" s="392"/>
      <c r="C238" s="392"/>
      <c r="D238" s="392"/>
      <c r="E238" s="392"/>
      <c r="F238" s="392"/>
      <c r="G238" s="392"/>
      <c r="H238" s="392"/>
      <c r="I238" s="392"/>
      <c r="J238" s="393"/>
    </row>
    <row r="239" spans="1:10" ht="12.75" customHeight="1" x14ac:dyDescent="0.2">
      <c r="A239" s="391"/>
      <c r="B239" s="392"/>
      <c r="C239" s="392"/>
      <c r="D239" s="392"/>
      <c r="E239" s="392"/>
      <c r="F239" s="392"/>
      <c r="G239" s="392"/>
      <c r="H239" s="392"/>
      <c r="I239" s="392"/>
      <c r="J239" s="393"/>
    </row>
    <row r="240" spans="1:10" ht="12.75" customHeight="1" x14ac:dyDescent="0.2">
      <c r="A240" s="391"/>
      <c r="B240" s="392"/>
      <c r="C240" s="392"/>
      <c r="D240" s="392"/>
      <c r="E240" s="392"/>
      <c r="F240" s="392"/>
      <c r="G240" s="392"/>
      <c r="H240" s="392"/>
      <c r="I240" s="392"/>
      <c r="J240" s="393"/>
    </row>
    <row r="241" spans="1:10" ht="12.75" customHeight="1" x14ac:dyDescent="0.2">
      <c r="A241" s="391"/>
      <c r="B241" s="392"/>
      <c r="C241" s="392"/>
      <c r="D241" s="392"/>
      <c r="E241" s="392"/>
      <c r="F241" s="392"/>
      <c r="G241" s="392"/>
      <c r="H241" s="392"/>
      <c r="I241" s="392"/>
      <c r="J241" s="393"/>
    </row>
    <row r="242" spans="1:10" ht="12.75" customHeight="1" x14ac:dyDescent="0.2">
      <c r="A242" s="391"/>
      <c r="B242" s="392"/>
      <c r="C242" s="392"/>
      <c r="D242" s="392"/>
      <c r="E242" s="392"/>
      <c r="F242" s="392"/>
      <c r="G242" s="392"/>
      <c r="H242" s="392"/>
      <c r="I242" s="392"/>
      <c r="J242" s="393"/>
    </row>
    <row r="243" spans="1:10" ht="12.75" customHeight="1" x14ac:dyDescent="0.2">
      <c r="A243" s="391"/>
      <c r="B243" s="392"/>
      <c r="C243" s="392"/>
      <c r="D243" s="392"/>
      <c r="E243" s="392"/>
      <c r="F243" s="392"/>
      <c r="G243" s="392"/>
      <c r="H243" s="392"/>
      <c r="I243" s="392"/>
      <c r="J243" s="393"/>
    </row>
    <row r="244" spans="1:10" ht="12.75" customHeight="1" x14ac:dyDescent="0.2">
      <c r="A244" s="391"/>
      <c r="B244" s="392"/>
      <c r="C244" s="392"/>
      <c r="D244" s="392"/>
      <c r="E244" s="392"/>
      <c r="F244" s="392"/>
      <c r="G244" s="392"/>
      <c r="H244" s="392"/>
      <c r="I244" s="392"/>
      <c r="J244" s="393"/>
    </row>
    <row r="245" spans="1:10" ht="12.75" customHeight="1" x14ac:dyDescent="0.2">
      <c r="A245" s="391"/>
      <c r="B245" s="392"/>
      <c r="C245" s="392"/>
      <c r="D245" s="392"/>
      <c r="E245" s="392"/>
      <c r="F245" s="392"/>
      <c r="G245" s="392"/>
      <c r="H245" s="392"/>
      <c r="I245" s="392"/>
      <c r="J245" s="393"/>
    </row>
    <row r="246" spans="1:10" ht="12.75" customHeight="1" x14ac:dyDescent="0.2">
      <c r="A246" s="391"/>
      <c r="B246" s="392"/>
      <c r="C246" s="392"/>
      <c r="D246" s="392"/>
      <c r="E246" s="392"/>
      <c r="F246" s="392"/>
      <c r="G246" s="392"/>
      <c r="H246" s="392"/>
      <c r="I246" s="392"/>
      <c r="J246" s="393"/>
    </row>
    <row r="247" spans="1:10" ht="12.75" customHeight="1" x14ac:dyDescent="0.2">
      <c r="A247" s="391"/>
      <c r="B247" s="392"/>
      <c r="C247" s="392"/>
      <c r="D247" s="392"/>
      <c r="E247" s="392"/>
      <c r="F247" s="392"/>
      <c r="G247" s="392"/>
      <c r="H247" s="392"/>
      <c r="I247" s="392"/>
      <c r="J247" s="393"/>
    </row>
    <row r="248" spans="1:10" ht="12.75" customHeight="1" x14ac:dyDescent="0.2">
      <c r="A248" s="391"/>
      <c r="B248" s="392"/>
      <c r="C248" s="392"/>
      <c r="D248" s="392"/>
      <c r="E248" s="392"/>
      <c r="F248" s="392"/>
      <c r="G248" s="392"/>
      <c r="H248" s="392"/>
      <c r="I248" s="392"/>
      <c r="J248" s="393"/>
    </row>
    <row r="249" spans="1:10" ht="12.75" customHeight="1" x14ac:dyDescent="0.2">
      <c r="A249" s="391"/>
      <c r="B249" s="392"/>
      <c r="C249" s="392"/>
      <c r="D249" s="392"/>
      <c r="E249" s="392"/>
      <c r="F249" s="392"/>
      <c r="G249" s="392"/>
      <c r="H249" s="392"/>
      <c r="I249" s="392"/>
      <c r="J249" s="393"/>
    </row>
    <row r="250" spans="1:10" ht="12.75" customHeight="1" x14ac:dyDescent="0.2">
      <c r="A250" s="391"/>
      <c r="B250" s="392"/>
      <c r="C250" s="392"/>
      <c r="D250" s="392"/>
      <c r="E250" s="392"/>
      <c r="F250" s="392"/>
      <c r="G250" s="392"/>
      <c r="H250" s="392"/>
      <c r="I250" s="392"/>
      <c r="J250" s="393"/>
    </row>
    <row r="251" spans="1:10" ht="12.75" customHeight="1" x14ac:dyDescent="0.2">
      <c r="A251" s="391"/>
      <c r="B251" s="392"/>
      <c r="C251" s="392"/>
      <c r="D251" s="392"/>
      <c r="E251" s="392"/>
      <c r="F251" s="392"/>
      <c r="G251" s="392"/>
      <c r="H251" s="392"/>
      <c r="I251" s="392"/>
      <c r="J251" s="393"/>
    </row>
    <row r="252" spans="1:10" ht="12.75" customHeight="1" x14ac:dyDescent="0.2">
      <c r="A252" s="391"/>
      <c r="B252" s="392"/>
      <c r="C252" s="392"/>
      <c r="D252" s="392"/>
      <c r="E252" s="392"/>
      <c r="F252" s="392"/>
      <c r="G252" s="392"/>
      <c r="H252" s="392"/>
      <c r="I252" s="392"/>
      <c r="J252" s="393"/>
    </row>
    <row r="253" spans="1:10" s="61" customFormat="1" x14ac:dyDescent="0.2">
      <c r="A253" s="55"/>
      <c r="B253" s="56"/>
      <c r="C253" s="57"/>
      <c r="D253" s="58"/>
      <c r="E253" s="58"/>
      <c r="F253" s="58"/>
      <c r="G253" s="58"/>
      <c r="H253" s="59"/>
      <c r="I253" s="57"/>
      <c r="J253" s="60"/>
    </row>
    <row r="254" spans="1:10" s="61" customFormat="1" ht="25.5" customHeight="1" x14ac:dyDescent="0.2">
      <c r="A254" s="431" t="s">
        <v>202</v>
      </c>
      <c r="B254" s="432"/>
      <c r="C254" s="432"/>
      <c r="D254" s="432"/>
      <c r="E254" s="432"/>
      <c r="F254" s="433"/>
      <c r="G254" s="434"/>
      <c r="H254" s="434"/>
      <c r="I254" s="434"/>
      <c r="J254" s="435"/>
    </row>
    <row r="255" spans="1:10" s="61" customFormat="1" ht="12.75" customHeight="1" x14ac:dyDescent="0.2">
      <c r="A255" s="336" t="s">
        <v>540</v>
      </c>
      <c r="B255" s="337"/>
      <c r="C255" s="337"/>
      <c r="D255" s="337"/>
      <c r="E255" s="337"/>
      <c r="F255" s="436"/>
      <c r="G255" s="436"/>
      <c r="H255" s="436"/>
      <c r="I255" s="436"/>
      <c r="J255" s="437"/>
    </row>
    <row r="256" spans="1:10" ht="12.75" customHeight="1" x14ac:dyDescent="0.2">
      <c r="A256" s="321" t="s">
        <v>392</v>
      </c>
      <c r="B256" s="322"/>
      <c r="C256" s="322"/>
      <c r="D256" s="322"/>
      <c r="E256" s="322"/>
      <c r="F256" s="322"/>
      <c r="G256" s="322"/>
      <c r="H256" s="322"/>
      <c r="I256" s="322"/>
      <c r="J256" s="323"/>
    </row>
    <row r="257" spans="1:10" ht="12.75" customHeight="1" x14ac:dyDescent="0.2">
      <c r="A257" s="324"/>
      <c r="B257" s="325"/>
      <c r="C257" s="325"/>
      <c r="D257" s="325"/>
      <c r="E257" s="325"/>
      <c r="F257" s="325"/>
      <c r="G257" s="325"/>
      <c r="H257" s="325"/>
      <c r="I257" s="325"/>
      <c r="J257" s="326"/>
    </row>
    <row r="258" spans="1:10" ht="12.75" customHeight="1" x14ac:dyDescent="0.2">
      <c r="A258" s="324"/>
      <c r="B258" s="325"/>
      <c r="C258" s="325"/>
      <c r="D258" s="325"/>
      <c r="E258" s="325"/>
      <c r="F258" s="325"/>
      <c r="G258" s="325"/>
      <c r="H258" s="325"/>
      <c r="I258" s="325"/>
      <c r="J258" s="326"/>
    </row>
    <row r="259" spans="1:10" ht="15" customHeight="1" x14ac:dyDescent="0.2">
      <c r="A259" s="327"/>
      <c r="B259" s="328"/>
      <c r="C259" s="328"/>
      <c r="D259" s="328"/>
      <c r="E259" s="328"/>
      <c r="F259" s="328"/>
      <c r="G259" s="328"/>
      <c r="H259" s="328"/>
      <c r="I259" s="328"/>
      <c r="J259" s="329"/>
    </row>
    <row r="260" spans="1:10" ht="12.75" customHeight="1" x14ac:dyDescent="0.2">
      <c r="A260" s="391"/>
      <c r="B260" s="392"/>
      <c r="C260" s="392"/>
      <c r="D260" s="392"/>
      <c r="E260" s="392"/>
      <c r="F260" s="392"/>
      <c r="G260" s="392"/>
      <c r="H260" s="392"/>
      <c r="I260" s="392"/>
      <c r="J260" s="393"/>
    </row>
    <row r="261" spans="1:10" ht="12.75" customHeight="1" x14ac:dyDescent="0.2">
      <c r="A261" s="391"/>
      <c r="B261" s="392"/>
      <c r="C261" s="392"/>
      <c r="D261" s="392"/>
      <c r="E261" s="392"/>
      <c r="F261" s="392"/>
      <c r="G261" s="392"/>
      <c r="H261" s="392"/>
      <c r="I261" s="392"/>
      <c r="J261" s="393"/>
    </row>
    <row r="262" spans="1:10" ht="12.75" customHeight="1" x14ac:dyDescent="0.2">
      <c r="A262" s="391"/>
      <c r="B262" s="392"/>
      <c r="C262" s="392"/>
      <c r="D262" s="392"/>
      <c r="E262" s="392"/>
      <c r="F262" s="392"/>
      <c r="G262" s="392"/>
      <c r="H262" s="392"/>
      <c r="I262" s="392"/>
      <c r="J262" s="393"/>
    </row>
    <row r="263" spans="1:10" ht="12.75" customHeight="1" x14ac:dyDescent="0.2">
      <c r="A263" s="391"/>
      <c r="B263" s="392"/>
      <c r="C263" s="392"/>
      <c r="D263" s="392"/>
      <c r="E263" s="392"/>
      <c r="F263" s="392"/>
      <c r="G263" s="392"/>
      <c r="H263" s="392"/>
      <c r="I263" s="392"/>
      <c r="J263" s="393"/>
    </row>
    <row r="264" spans="1:10" ht="12.75" customHeight="1" x14ac:dyDescent="0.2">
      <c r="A264" s="391"/>
      <c r="B264" s="392"/>
      <c r="C264" s="392"/>
      <c r="D264" s="392"/>
      <c r="E264" s="392"/>
      <c r="F264" s="392"/>
      <c r="G264" s="392"/>
      <c r="H264" s="392"/>
      <c r="I264" s="392"/>
      <c r="J264" s="393"/>
    </row>
    <row r="265" spans="1:10" ht="12.75" customHeight="1" x14ac:dyDescent="0.2">
      <c r="A265" s="391"/>
      <c r="B265" s="392"/>
      <c r="C265" s="392"/>
      <c r="D265" s="392"/>
      <c r="E265" s="392"/>
      <c r="F265" s="392"/>
      <c r="G265" s="392"/>
      <c r="H265" s="392"/>
      <c r="I265" s="392"/>
      <c r="J265" s="393"/>
    </row>
    <row r="266" spans="1:10" ht="12.75" customHeight="1" x14ac:dyDescent="0.2">
      <c r="A266" s="391"/>
      <c r="B266" s="392"/>
      <c r="C266" s="392"/>
      <c r="D266" s="392"/>
      <c r="E266" s="392"/>
      <c r="F266" s="392"/>
      <c r="G266" s="392"/>
      <c r="H266" s="392"/>
      <c r="I266" s="392"/>
      <c r="J266" s="393"/>
    </row>
    <row r="267" spans="1:10" ht="12.75" customHeight="1" x14ac:dyDescent="0.2">
      <c r="A267" s="391"/>
      <c r="B267" s="392"/>
      <c r="C267" s="392"/>
      <c r="D267" s="392"/>
      <c r="E267" s="392"/>
      <c r="F267" s="392"/>
      <c r="G267" s="392"/>
      <c r="H267" s="392"/>
      <c r="I267" s="392"/>
      <c r="J267" s="393"/>
    </row>
    <row r="268" spans="1:10" ht="12.75" customHeight="1" x14ac:dyDescent="0.2">
      <c r="A268" s="391"/>
      <c r="B268" s="392"/>
      <c r="C268" s="392"/>
      <c r="D268" s="392"/>
      <c r="E268" s="392"/>
      <c r="F268" s="392"/>
      <c r="G268" s="392"/>
      <c r="H268" s="392"/>
      <c r="I268" s="392"/>
      <c r="J268" s="393"/>
    </row>
    <row r="269" spans="1:10" ht="12.75" customHeight="1" x14ac:dyDescent="0.2">
      <c r="A269" s="391"/>
      <c r="B269" s="392"/>
      <c r="C269" s="392"/>
      <c r="D269" s="392"/>
      <c r="E269" s="392"/>
      <c r="F269" s="392"/>
      <c r="G269" s="392"/>
      <c r="H269" s="392"/>
      <c r="I269" s="392"/>
      <c r="J269" s="393"/>
    </row>
    <row r="270" spans="1:10" ht="12.75" customHeight="1" x14ac:dyDescent="0.2">
      <c r="A270" s="391"/>
      <c r="B270" s="392"/>
      <c r="C270" s="392"/>
      <c r="D270" s="392"/>
      <c r="E270" s="392"/>
      <c r="F270" s="392"/>
      <c r="G270" s="392"/>
      <c r="H270" s="392"/>
      <c r="I270" s="392"/>
      <c r="J270" s="393"/>
    </row>
    <row r="271" spans="1:10" ht="12.75" customHeight="1" x14ac:dyDescent="0.2">
      <c r="A271" s="391"/>
      <c r="B271" s="392"/>
      <c r="C271" s="392"/>
      <c r="D271" s="392"/>
      <c r="E271" s="392"/>
      <c r="F271" s="392"/>
      <c r="G271" s="392"/>
      <c r="H271" s="392"/>
      <c r="I271" s="392"/>
      <c r="J271" s="393"/>
    </row>
    <row r="272" spans="1:10" ht="12.75" customHeight="1" x14ac:dyDescent="0.2">
      <c r="A272" s="391"/>
      <c r="B272" s="392"/>
      <c r="C272" s="392"/>
      <c r="D272" s="392"/>
      <c r="E272" s="392"/>
      <c r="F272" s="392"/>
      <c r="G272" s="392"/>
      <c r="H272" s="392"/>
      <c r="I272" s="392"/>
      <c r="J272" s="393"/>
    </row>
    <row r="273" spans="1:10" ht="12.75" customHeight="1" x14ac:dyDescent="0.2">
      <c r="A273" s="391"/>
      <c r="B273" s="392"/>
      <c r="C273" s="392"/>
      <c r="D273" s="392"/>
      <c r="E273" s="392"/>
      <c r="F273" s="392"/>
      <c r="G273" s="392"/>
      <c r="H273" s="392"/>
      <c r="I273" s="392"/>
      <c r="J273" s="393"/>
    </row>
    <row r="274" spans="1:10" ht="12.75" customHeight="1" x14ac:dyDescent="0.2">
      <c r="A274" s="391"/>
      <c r="B274" s="392"/>
      <c r="C274" s="392"/>
      <c r="D274" s="392"/>
      <c r="E274" s="392"/>
      <c r="F274" s="392"/>
      <c r="G274" s="392"/>
      <c r="H274" s="392"/>
      <c r="I274" s="392"/>
      <c r="J274" s="393"/>
    </row>
    <row r="275" spans="1:10" ht="12.75" customHeight="1" x14ac:dyDescent="0.2">
      <c r="A275" s="391"/>
      <c r="B275" s="392"/>
      <c r="C275" s="392"/>
      <c r="D275" s="392"/>
      <c r="E275" s="392"/>
      <c r="F275" s="392"/>
      <c r="G275" s="392"/>
      <c r="H275" s="392"/>
      <c r="I275" s="392"/>
      <c r="J275" s="393"/>
    </row>
    <row r="276" spans="1:10" ht="12.75" customHeight="1" x14ac:dyDescent="0.2">
      <c r="A276" s="391"/>
      <c r="B276" s="392"/>
      <c r="C276" s="392"/>
      <c r="D276" s="392"/>
      <c r="E276" s="392"/>
      <c r="F276" s="392"/>
      <c r="G276" s="392"/>
      <c r="H276" s="392"/>
      <c r="I276" s="392"/>
      <c r="J276" s="393"/>
    </row>
    <row r="277" spans="1:10" ht="12.75" customHeight="1" x14ac:dyDescent="0.2">
      <c r="A277" s="391"/>
      <c r="B277" s="392"/>
      <c r="C277" s="392"/>
      <c r="D277" s="392"/>
      <c r="E277" s="392"/>
      <c r="F277" s="392"/>
      <c r="G277" s="392"/>
      <c r="H277" s="392"/>
      <c r="I277" s="392"/>
      <c r="J277" s="393"/>
    </row>
    <row r="278" spans="1:10" ht="12.75" customHeight="1" x14ac:dyDescent="0.2">
      <c r="A278" s="391"/>
      <c r="B278" s="392"/>
      <c r="C278" s="392"/>
      <c r="D278" s="392"/>
      <c r="E278" s="392"/>
      <c r="F278" s="392"/>
      <c r="G278" s="392"/>
      <c r="H278" s="392"/>
      <c r="I278" s="392"/>
      <c r="J278" s="393"/>
    </row>
    <row r="279" spans="1:10" ht="12.75" customHeight="1" x14ac:dyDescent="0.2">
      <c r="A279" s="391"/>
      <c r="B279" s="392"/>
      <c r="C279" s="392"/>
      <c r="D279" s="392"/>
      <c r="E279" s="392"/>
      <c r="F279" s="392"/>
      <c r="G279" s="392"/>
      <c r="H279" s="392"/>
      <c r="I279" s="392"/>
      <c r="J279" s="393"/>
    </row>
    <row r="280" spans="1:10" ht="12.75" customHeight="1" x14ac:dyDescent="0.2">
      <c r="A280" s="391"/>
      <c r="B280" s="392"/>
      <c r="C280" s="392"/>
      <c r="D280" s="392"/>
      <c r="E280" s="392"/>
      <c r="F280" s="392"/>
      <c r="G280" s="392"/>
      <c r="H280" s="392"/>
      <c r="I280" s="392"/>
      <c r="J280" s="393"/>
    </row>
    <row r="281" spans="1:10" ht="12.75" customHeight="1" x14ac:dyDescent="0.2">
      <c r="A281" s="391"/>
      <c r="B281" s="392"/>
      <c r="C281" s="392"/>
      <c r="D281" s="392"/>
      <c r="E281" s="392"/>
      <c r="F281" s="392"/>
      <c r="G281" s="392"/>
      <c r="H281" s="392"/>
      <c r="I281" s="392"/>
      <c r="J281" s="393"/>
    </row>
    <row r="282" spans="1:10" ht="12.75" customHeight="1" x14ac:dyDescent="0.2">
      <c r="A282" s="391"/>
      <c r="B282" s="392"/>
      <c r="C282" s="392"/>
      <c r="D282" s="392"/>
      <c r="E282" s="392"/>
      <c r="F282" s="392"/>
      <c r="G282" s="392"/>
      <c r="H282" s="392"/>
      <c r="I282" s="392"/>
      <c r="J282" s="393"/>
    </row>
    <row r="283" spans="1:10" ht="12.75" customHeight="1" x14ac:dyDescent="0.2">
      <c r="A283" s="391"/>
      <c r="B283" s="392"/>
      <c r="C283" s="392"/>
      <c r="D283" s="392"/>
      <c r="E283" s="392"/>
      <c r="F283" s="392"/>
      <c r="G283" s="392"/>
      <c r="H283" s="392"/>
      <c r="I283" s="392"/>
      <c r="J283" s="393"/>
    </row>
    <row r="284" spans="1:10" ht="12.75" customHeight="1" x14ac:dyDescent="0.2">
      <c r="A284" s="391"/>
      <c r="B284" s="392"/>
      <c r="C284" s="392"/>
      <c r="D284" s="392"/>
      <c r="E284" s="392"/>
      <c r="F284" s="392"/>
      <c r="G284" s="392"/>
      <c r="H284" s="392"/>
      <c r="I284" s="392"/>
      <c r="J284" s="393"/>
    </row>
    <row r="285" spans="1:10" ht="12.75" customHeight="1" x14ac:dyDescent="0.2">
      <c r="A285" s="391"/>
      <c r="B285" s="392"/>
      <c r="C285" s="392"/>
      <c r="D285" s="392"/>
      <c r="E285" s="392"/>
      <c r="F285" s="392"/>
      <c r="G285" s="392"/>
      <c r="H285" s="392"/>
      <c r="I285" s="392"/>
      <c r="J285" s="393"/>
    </row>
    <row r="286" spans="1:10" ht="12.75" customHeight="1" x14ac:dyDescent="0.2">
      <c r="A286" s="391"/>
      <c r="B286" s="392"/>
      <c r="C286" s="392"/>
      <c r="D286" s="392"/>
      <c r="E286" s="392"/>
      <c r="F286" s="392"/>
      <c r="G286" s="392"/>
      <c r="H286" s="392"/>
      <c r="I286" s="392"/>
      <c r="J286" s="393"/>
    </row>
    <row r="287" spans="1:10" ht="12.75" customHeight="1" x14ac:dyDescent="0.2">
      <c r="A287" s="391"/>
      <c r="B287" s="392"/>
      <c r="C287" s="392"/>
      <c r="D287" s="392"/>
      <c r="E287" s="392"/>
      <c r="F287" s="392"/>
      <c r="G287" s="392"/>
      <c r="H287" s="392"/>
      <c r="I287" s="392"/>
      <c r="J287" s="393"/>
    </row>
    <row r="288" spans="1:10" ht="12.75" customHeight="1" x14ac:dyDescent="0.2">
      <c r="A288" s="391"/>
      <c r="B288" s="392"/>
      <c r="C288" s="392"/>
      <c r="D288" s="392"/>
      <c r="E288" s="392"/>
      <c r="F288" s="392"/>
      <c r="G288" s="392"/>
      <c r="H288" s="392"/>
      <c r="I288" s="392"/>
      <c r="J288" s="393"/>
    </row>
    <row r="289" spans="1:10" ht="12.75" customHeight="1" x14ac:dyDescent="0.2">
      <c r="A289" s="391"/>
      <c r="B289" s="392"/>
      <c r="C289" s="392"/>
      <c r="D289" s="392"/>
      <c r="E289" s="392"/>
      <c r="F289" s="392"/>
      <c r="G289" s="392"/>
      <c r="H289" s="392"/>
      <c r="I289" s="392"/>
      <c r="J289" s="393"/>
    </row>
    <row r="290" spans="1:10" ht="12.75" customHeight="1" x14ac:dyDescent="0.2">
      <c r="A290" s="391"/>
      <c r="B290" s="392"/>
      <c r="C290" s="392"/>
      <c r="D290" s="392"/>
      <c r="E290" s="392"/>
      <c r="F290" s="392"/>
      <c r="G290" s="392"/>
      <c r="H290" s="392"/>
      <c r="I290" s="392"/>
      <c r="J290" s="393"/>
    </row>
    <row r="291" spans="1:10" ht="12.75" customHeight="1" x14ac:dyDescent="0.2">
      <c r="A291" s="391"/>
      <c r="B291" s="392"/>
      <c r="C291" s="392"/>
      <c r="D291" s="392"/>
      <c r="E291" s="392"/>
      <c r="F291" s="392"/>
      <c r="G291" s="392"/>
      <c r="H291" s="392"/>
      <c r="I291" s="392"/>
      <c r="J291" s="393"/>
    </row>
    <row r="292" spans="1:10" ht="12.75" customHeight="1" x14ac:dyDescent="0.2">
      <c r="A292" s="391"/>
      <c r="B292" s="392"/>
      <c r="C292" s="392"/>
      <c r="D292" s="392"/>
      <c r="E292" s="392"/>
      <c r="F292" s="392"/>
      <c r="G292" s="392"/>
      <c r="H292" s="392"/>
      <c r="I292" s="392"/>
      <c r="J292" s="393"/>
    </row>
    <row r="293" spans="1:10" ht="12.75" customHeight="1" x14ac:dyDescent="0.2">
      <c r="A293" s="391"/>
      <c r="B293" s="392"/>
      <c r="C293" s="392"/>
      <c r="D293" s="392"/>
      <c r="E293" s="392"/>
      <c r="F293" s="392"/>
      <c r="G293" s="392"/>
      <c r="H293" s="392"/>
      <c r="I293" s="392"/>
      <c r="J293" s="393"/>
    </row>
    <row r="294" spans="1:10" ht="12.75" customHeight="1" x14ac:dyDescent="0.2">
      <c r="A294" s="391"/>
      <c r="B294" s="392"/>
      <c r="C294" s="392"/>
      <c r="D294" s="392"/>
      <c r="E294" s="392"/>
      <c r="F294" s="392"/>
      <c r="G294" s="392"/>
      <c r="H294" s="392"/>
      <c r="I294" s="392"/>
      <c r="J294" s="393"/>
    </row>
    <row r="295" spans="1:10" s="61" customFormat="1" x14ac:dyDescent="0.2">
      <c r="A295" s="55"/>
      <c r="B295" s="56"/>
      <c r="C295" s="57"/>
      <c r="D295" s="58"/>
      <c r="E295" s="58"/>
      <c r="F295" s="58"/>
      <c r="G295" s="58"/>
      <c r="H295" s="59"/>
      <c r="I295" s="57"/>
      <c r="J295" s="60"/>
    </row>
    <row r="296" spans="1:10" s="61" customFormat="1" ht="25.5" customHeight="1" x14ac:dyDescent="0.2">
      <c r="A296" s="431" t="s">
        <v>201</v>
      </c>
      <c r="B296" s="432"/>
      <c r="C296" s="432"/>
      <c r="D296" s="432"/>
      <c r="E296" s="432"/>
      <c r="F296" s="433"/>
      <c r="G296" s="434"/>
      <c r="H296" s="434"/>
      <c r="I296" s="434"/>
      <c r="J296" s="435"/>
    </row>
    <row r="297" spans="1:10" s="61" customFormat="1" ht="12.75" customHeight="1" x14ac:dyDescent="0.2">
      <c r="A297" s="336" t="s">
        <v>540</v>
      </c>
      <c r="B297" s="337"/>
      <c r="C297" s="337"/>
      <c r="D297" s="337"/>
      <c r="E297" s="337"/>
      <c r="F297" s="436"/>
      <c r="G297" s="436"/>
      <c r="H297" s="436"/>
      <c r="I297" s="436"/>
      <c r="J297" s="437"/>
    </row>
    <row r="298" spans="1:10" ht="12.75" customHeight="1" x14ac:dyDescent="0.2">
      <c r="A298" s="321" t="s">
        <v>392</v>
      </c>
      <c r="B298" s="322"/>
      <c r="C298" s="322"/>
      <c r="D298" s="322"/>
      <c r="E298" s="322"/>
      <c r="F298" s="322"/>
      <c r="G298" s="322"/>
      <c r="H298" s="322"/>
      <c r="I298" s="322"/>
      <c r="J298" s="323"/>
    </row>
    <row r="299" spans="1:10" ht="12.75" customHeight="1" x14ac:dyDescent="0.2">
      <c r="A299" s="324"/>
      <c r="B299" s="325"/>
      <c r="C299" s="325"/>
      <c r="D299" s="325"/>
      <c r="E299" s="325"/>
      <c r="F299" s="325"/>
      <c r="G299" s="325"/>
      <c r="H299" s="325"/>
      <c r="I299" s="325"/>
      <c r="J299" s="326"/>
    </row>
    <row r="300" spans="1:10" ht="12.75" customHeight="1" x14ac:dyDescent="0.2">
      <c r="A300" s="324"/>
      <c r="B300" s="325"/>
      <c r="C300" s="325"/>
      <c r="D300" s="325"/>
      <c r="E300" s="325"/>
      <c r="F300" s="325"/>
      <c r="G300" s="325"/>
      <c r="H300" s="325"/>
      <c r="I300" s="325"/>
      <c r="J300" s="326"/>
    </row>
    <row r="301" spans="1:10" ht="15" customHeight="1" x14ac:dyDescent="0.2">
      <c r="A301" s="327"/>
      <c r="B301" s="328"/>
      <c r="C301" s="328"/>
      <c r="D301" s="328"/>
      <c r="E301" s="328"/>
      <c r="F301" s="328"/>
      <c r="G301" s="328"/>
      <c r="H301" s="328"/>
      <c r="I301" s="328"/>
      <c r="J301" s="329"/>
    </row>
    <row r="302" spans="1:10" ht="12.75" customHeight="1" x14ac:dyDescent="0.2">
      <c r="A302" s="391"/>
      <c r="B302" s="392"/>
      <c r="C302" s="392"/>
      <c r="D302" s="392"/>
      <c r="E302" s="392"/>
      <c r="F302" s="392"/>
      <c r="G302" s="392"/>
      <c r="H302" s="392"/>
      <c r="I302" s="392"/>
      <c r="J302" s="393"/>
    </row>
    <row r="303" spans="1:10" ht="12.75" customHeight="1" x14ac:dyDescent="0.2">
      <c r="A303" s="391"/>
      <c r="B303" s="392"/>
      <c r="C303" s="392"/>
      <c r="D303" s="392"/>
      <c r="E303" s="392"/>
      <c r="F303" s="392"/>
      <c r="G303" s="392"/>
      <c r="H303" s="392"/>
      <c r="I303" s="392"/>
      <c r="J303" s="393"/>
    </row>
    <row r="304" spans="1:10" ht="12.75" customHeight="1" x14ac:dyDescent="0.2">
      <c r="A304" s="391"/>
      <c r="B304" s="392"/>
      <c r="C304" s="392"/>
      <c r="D304" s="392"/>
      <c r="E304" s="392"/>
      <c r="F304" s="392"/>
      <c r="G304" s="392"/>
      <c r="H304" s="392"/>
      <c r="I304" s="392"/>
      <c r="J304" s="393"/>
    </row>
    <row r="305" spans="1:10" ht="12.75" customHeight="1" x14ac:dyDescent="0.2">
      <c r="A305" s="391"/>
      <c r="B305" s="392"/>
      <c r="C305" s="392"/>
      <c r="D305" s="392"/>
      <c r="E305" s="392"/>
      <c r="F305" s="392"/>
      <c r="G305" s="392"/>
      <c r="H305" s="392"/>
      <c r="I305" s="392"/>
      <c r="J305" s="393"/>
    </row>
    <row r="306" spans="1:10" ht="12.75" customHeight="1" x14ac:dyDescent="0.2">
      <c r="A306" s="391"/>
      <c r="B306" s="392"/>
      <c r="C306" s="392"/>
      <c r="D306" s="392"/>
      <c r="E306" s="392"/>
      <c r="F306" s="392"/>
      <c r="G306" s="392"/>
      <c r="H306" s="392"/>
      <c r="I306" s="392"/>
      <c r="J306" s="393"/>
    </row>
    <row r="307" spans="1:10" ht="12.75" customHeight="1" x14ac:dyDescent="0.2">
      <c r="A307" s="391"/>
      <c r="B307" s="392"/>
      <c r="C307" s="392"/>
      <c r="D307" s="392"/>
      <c r="E307" s="392"/>
      <c r="F307" s="392"/>
      <c r="G307" s="392"/>
      <c r="H307" s="392"/>
      <c r="I307" s="392"/>
      <c r="J307" s="393"/>
    </row>
    <row r="308" spans="1:10" ht="12.75" customHeight="1" x14ac:dyDescent="0.2">
      <c r="A308" s="391"/>
      <c r="B308" s="392"/>
      <c r="C308" s="392"/>
      <c r="D308" s="392"/>
      <c r="E308" s="392"/>
      <c r="F308" s="392"/>
      <c r="G308" s="392"/>
      <c r="H308" s="392"/>
      <c r="I308" s="392"/>
      <c r="J308" s="393"/>
    </row>
    <row r="309" spans="1:10" ht="12.75" customHeight="1" x14ac:dyDescent="0.2">
      <c r="A309" s="391"/>
      <c r="B309" s="392"/>
      <c r="C309" s="392"/>
      <c r="D309" s="392"/>
      <c r="E309" s="392"/>
      <c r="F309" s="392"/>
      <c r="G309" s="392"/>
      <c r="H309" s="392"/>
      <c r="I309" s="392"/>
      <c r="J309" s="393"/>
    </row>
    <row r="310" spans="1:10" ht="12.75" customHeight="1" x14ac:dyDescent="0.2">
      <c r="A310" s="391"/>
      <c r="B310" s="392"/>
      <c r="C310" s="392"/>
      <c r="D310" s="392"/>
      <c r="E310" s="392"/>
      <c r="F310" s="392"/>
      <c r="G310" s="392"/>
      <c r="H310" s="392"/>
      <c r="I310" s="392"/>
      <c r="J310" s="393"/>
    </row>
    <row r="311" spans="1:10" ht="12.75" customHeight="1" x14ac:dyDescent="0.2">
      <c r="A311" s="391"/>
      <c r="B311" s="392"/>
      <c r="C311" s="392"/>
      <c r="D311" s="392"/>
      <c r="E311" s="392"/>
      <c r="F311" s="392"/>
      <c r="G311" s="392"/>
      <c r="H311" s="392"/>
      <c r="I311" s="392"/>
      <c r="J311" s="393"/>
    </row>
    <row r="312" spans="1:10" ht="12.75" customHeight="1" x14ac:dyDescent="0.2">
      <c r="A312" s="391"/>
      <c r="B312" s="392"/>
      <c r="C312" s="392"/>
      <c r="D312" s="392"/>
      <c r="E312" s="392"/>
      <c r="F312" s="392"/>
      <c r="G312" s="392"/>
      <c r="H312" s="392"/>
      <c r="I312" s="392"/>
      <c r="J312" s="393"/>
    </row>
    <row r="313" spans="1:10" ht="12.75" customHeight="1" x14ac:dyDescent="0.2">
      <c r="A313" s="391"/>
      <c r="B313" s="392"/>
      <c r="C313" s="392"/>
      <c r="D313" s="392"/>
      <c r="E313" s="392"/>
      <c r="F313" s="392"/>
      <c r="G313" s="392"/>
      <c r="H313" s="392"/>
      <c r="I313" s="392"/>
      <c r="J313" s="393"/>
    </row>
    <row r="314" spans="1:10" ht="12.75" customHeight="1" x14ac:dyDescent="0.2">
      <c r="A314" s="391"/>
      <c r="B314" s="392"/>
      <c r="C314" s="392"/>
      <c r="D314" s="392"/>
      <c r="E314" s="392"/>
      <c r="F314" s="392"/>
      <c r="G314" s="392"/>
      <c r="H314" s="392"/>
      <c r="I314" s="392"/>
      <c r="J314" s="393"/>
    </row>
    <row r="315" spans="1:10" ht="12.75" customHeight="1" x14ac:dyDescent="0.2">
      <c r="A315" s="391"/>
      <c r="B315" s="392"/>
      <c r="C315" s="392"/>
      <c r="D315" s="392"/>
      <c r="E315" s="392"/>
      <c r="F315" s="392"/>
      <c r="G315" s="392"/>
      <c r="H315" s="392"/>
      <c r="I315" s="392"/>
      <c r="J315" s="393"/>
    </row>
    <row r="316" spans="1:10" ht="12.75" customHeight="1" x14ac:dyDescent="0.2">
      <c r="A316" s="391"/>
      <c r="B316" s="392"/>
      <c r="C316" s="392"/>
      <c r="D316" s="392"/>
      <c r="E316" s="392"/>
      <c r="F316" s="392"/>
      <c r="G316" s="392"/>
      <c r="H316" s="392"/>
      <c r="I316" s="392"/>
      <c r="J316" s="393"/>
    </row>
    <row r="317" spans="1:10" ht="12.75" customHeight="1" x14ac:dyDescent="0.2">
      <c r="A317" s="391"/>
      <c r="B317" s="392"/>
      <c r="C317" s="392"/>
      <c r="D317" s="392"/>
      <c r="E317" s="392"/>
      <c r="F317" s="392"/>
      <c r="G317" s="392"/>
      <c r="H317" s="392"/>
      <c r="I317" s="392"/>
      <c r="J317" s="393"/>
    </row>
    <row r="318" spans="1:10" ht="12.75" customHeight="1" x14ac:dyDescent="0.2">
      <c r="A318" s="391"/>
      <c r="B318" s="392"/>
      <c r="C318" s="392"/>
      <c r="D318" s="392"/>
      <c r="E318" s="392"/>
      <c r="F318" s="392"/>
      <c r="G318" s="392"/>
      <c r="H318" s="392"/>
      <c r="I318" s="392"/>
      <c r="J318" s="393"/>
    </row>
    <row r="319" spans="1:10" ht="12.75" customHeight="1" x14ac:dyDescent="0.2">
      <c r="A319" s="391"/>
      <c r="B319" s="392"/>
      <c r="C319" s="392"/>
      <c r="D319" s="392"/>
      <c r="E319" s="392"/>
      <c r="F319" s="392"/>
      <c r="G319" s="392"/>
      <c r="H319" s="392"/>
      <c r="I319" s="392"/>
      <c r="J319" s="393"/>
    </row>
    <row r="320" spans="1:10" ht="12.75" customHeight="1" x14ac:dyDescent="0.2">
      <c r="A320" s="391"/>
      <c r="B320" s="392"/>
      <c r="C320" s="392"/>
      <c r="D320" s="392"/>
      <c r="E320" s="392"/>
      <c r="F320" s="392"/>
      <c r="G320" s="392"/>
      <c r="H320" s="392"/>
      <c r="I320" s="392"/>
      <c r="J320" s="393"/>
    </row>
    <row r="321" spans="1:10" ht="12.75" customHeight="1" x14ac:dyDescent="0.2">
      <c r="A321" s="391"/>
      <c r="B321" s="392"/>
      <c r="C321" s="392"/>
      <c r="D321" s="392"/>
      <c r="E321" s="392"/>
      <c r="F321" s="392"/>
      <c r="G321" s="392"/>
      <c r="H321" s="392"/>
      <c r="I321" s="392"/>
      <c r="J321" s="393"/>
    </row>
    <row r="322" spans="1:10" ht="12.75" customHeight="1" x14ac:dyDescent="0.2">
      <c r="A322" s="391"/>
      <c r="B322" s="392"/>
      <c r="C322" s="392"/>
      <c r="D322" s="392"/>
      <c r="E322" s="392"/>
      <c r="F322" s="392"/>
      <c r="G322" s="392"/>
      <c r="H322" s="392"/>
      <c r="I322" s="392"/>
      <c r="J322" s="393"/>
    </row>
    <row r="323" spans="1:10" ht="12.75" customHeight="1" x14ac:dyDescent="0.2">
      <c r="A323" s="391"/>
      <c r="B323" s="392"/>
      <c r="C323" s="392"/>
      <c r="D323" s="392"/>
      <c r="E323" s="392"/>
      <c r="F323" s="392"/>
      <c r="G323" s="392"/>
      <c r="H323" s="392"/>
      <c r="I323" s="392"/>
      <c r="J323" s="393"/>
    </row>
    <row r="324" spans="1:10" ht="12.75" customHeight="1" x14ac:dyDescent="0.2">
      <c r="A324" s="391"/>
      <c r="B324" s="392"/>
      <c r="C324" s="392"/>
      <c r="D324" s="392"/>
      <c r="E324" s="392"/>
      <c r="F324" s="392"/>
      <c r="G324" s="392"/>
      <c r="H324" s="392"/>
      <c r="I324" s="392"/>
      <c r="J324" s="393"/>
    </row>
    <row r="325" spans="1:10" ht="12.75" customHeight="1" x14ac:dyDescent="0.2">
      <c r="A325" s="391"/>
      <c r="B325" s="392"/>
      <c r="C325" s="392"/>
      <c r="D325" s="392"/>
      <c r="E325" s="392"/>
      <c r="F325" s="392"/>
      <c r="G325" s="392"/>
      <c r="H325" s="392"/>
      <c r="I325" s="392"/>
      <c r="J325" s="393"/>
    </row>
    <row r="326" spans="1:10" ht="12.75" customHeight="1" x14ac:dyDescent="0.2">
      <c r="A326" s="391"/>
      <c r="B326" s="392"/>
      <c r="C326" s="392"/>
      <c r="D326" s="392"/>
      <c r="E326" s="392"/>
      <c r="F326" s="392"/>
      <c r="G326" s="392"/>
      <c r="H326" s="392"/>
      <c r="I326" s="392"/>
      <c r="J326" s="393"/>
    </row>
    <row r="327" spans="1:10" ht="12.75" customHeight="1" x14ac:dyDescent="0.2">
      <c r="A327" s="391"/>
      <c r="B327" s="392"/>
      <c r="C327" s="392"/>
      <c r="D327" s="392"/>
      <c r="E327" s="392"/>
      <c r="F327" s="392"/>
      <c r="G327" s="392"/>
      <c r="H327" s="392"/>
      <c r="I327" s="392"/>
      <c r="J327" s="393"/>
    </row>
    <row r="328" spans="1:10" ht="12.75" customHeight="1" x14ac:dyDescent="0.2">
      <c r="A328" s="391"/>
      <c r="B328" s="392"/>
      <c r="C328" s="392"/>
      <c r="D328" s="392"/>
      <c r="E328" s="392"/>
      <c r="F328" s="392"/>
      <c r="G328" s="392"/>
      <c r="H328" s="392"/>
      <c r="I328" s="392"/>
      <c r="J328" s="393"/>
    </row>
    <row r="329" spans="1:10" ht="12.75" customHeight="1" x14ac:dyDescent="0.2">
      <c r="A329" s="391"/>
      <c r="B329" s="392"/>
      <c r="C329" s="392"/>
      <c r="D329" s="392"/>
      <c r="E329" s="392"/>
      <c r="F329" s="392"/>
      <c r="G329" s="392"/>
      <c r="H329" s="392"/>
      <c r="I329" s="392"/>
      <c r="J329" s="393"/>
    </row>
    <row r="330" spans="1:10" ht="12.75" customHeight="1" x14ac:dyDescent="0.2">
      <c r="A330" s="391"/>
      <c r="B330" s="392"/>
      <c r="C330" s="392"/>
      <c r="D330" s="392"/>
      <c r="E330" s="392"/>
      <c r="F330" s="392"/>
      <c r="G330" s="392"/>
      <c r="H330" s="392"/>
      <c r="I330" s="392"/>
      <c r="J330" s="393"/>
    </row>
    <row r="331" spans="1:10" ht="12.75" customHeight="1" x14ac:dyDescent="0.2">
      <c r="A331" s="391"/>
      <c r="B331" s="392"/>
      <c r="C331" s="392"/>
      <c r="D331" s="392"/>
      <c r="E331" s="392"/>
      <c r="F331" s="392"/>
      <c r="G331" s="392"/>
      <c r="H331" s="392"/>
      <c r="I331" s="392"/>
      <c r="J331" s="393"/>
    </row>
    <row r="332" spans="1:10" ht="12.75" customHeight="1" x14ac:dyDescent="0.2">
      <c r="A332" s="391"/>
      <c r="B332" s="392"/>
      <c r="C332" s="392"/>
      <c r="D332" s="392"/>
      <c r="E332" s="392"/>
      <c r="F332" s="392"/>
      <c r="G332" s="392"/>
      <c r="H332" s="392"/>
      <c r="I332" s="392"/>
      <c r="J332" s="393"/>
    </row>
    <row r="333" spans="1:10" ht="12.75" customHeight="1" x14ac:dyDescent="0.2">
      <c r="A333" s="391"/>
      <c r="B333" s="392"/>
      <c r="C333" s="392"/>
      <c r="D333" s="392"/>
      <c r="E333" s="392"/>
      <c r="F333" s="392"/>
      <c r="G333" s="392"/>
      <c r="H333" s="392"/>
      <c r="I333" s="392"/>
      <c r="J333" s="393"/>
    </row>
    <row r="334" spans="1:10" ht="12.75" customHeight="1" x14ac:dyDescent="0.2">
      <c r="A334" s="391"/>
      <c r="B334" s="392"/>
      <c r="C334" s="392"/>
      <c r="D334" s="392"/>
      <c r="E334" s="392"/>
      <c r="F334" s="392"/>
      <c r="G334" s="392"/>
      <c r="H334" s="392"/>
      <c r="I334" s="392"/>
      <c r="J334" s="393"/>
    </row>
    <row r="335" spans="1:10" ht="12.75" customHeight="1" x14ac:dyDescent="0.2">
      <c r="A335" s="391"/>
      <c r="B335" s="392"/>
      <c r="C335" s="392"/>
      <c r="D335" s="392"/>
      <c r="E335" s="392"/>
      <c r="F335" s="392"/>
      <c r="G335" s="392"/>
      <c r="H335" s="392"/>
      <c r="I335" s="392"/>
      <c r="J335" s="393"/>
    </row>
    <row r="336" spans="1:10" ht="12.75" customHeight="1" x14ac:dyDescent="0.2">
      <c r="A336" s="391"/>
      <c r="B336" s="392"/>
      <c r="C336" s="392"/>
      <c r="D336" s="392"/>
      <c r="E336" s="392"/>
      <c r="F336" s="392"/>
      <c r="G336" s="392"/>
      <c r="H336" s="392"/>
      <c r="I336" s="392"/>
      <c r="J336" s="393"/>
    </row>
    <row r="337" spans="1:10" s="61" customFormat="1" x14ac:dyDescent="0.2">
      <c r="A337" s="55"/>
      <c r="B337" s="56"/>
      <c r="C337" s="57"/>
      <c r="D337" s="58"/>
      <c r="E337" s="58"/>
      <c r="F337" s="58"/>
      <c r="G337" s="58"/>
      <c r="H337" s="59"/>
      <c r="I337" s="57"/>
      <c r="J337" s="60"/>
    </row>
    <row r="338" spans="1:10" s="61" customFormat="1" ht="25.5" customHeight="1" x14ac:dyDescent="0.2">
      <c r="A338" s="431" t="s">
        <v>200</v>
      </c>
      <c r="B338" s="432"/>
      <c r="C338" s="432"/>
      <c r="D338" s="432"/>
      <c r="E338" s="432"/>
      <c r="F338" s="433"/>
      <c r="G338" s="434"/>
      <c r="H338" s="434"/>
      <c r="I338" s="434"/>
      <c r="J338" s="435"/>
    </row>
    <row r="339" spans="1:10" s="61" customFormat="1" ht="12.75" customHeight="1" x14ac:dyDescent="0.2">
      <c r="A339" s="336" t="s">
        <v>540</v>
      </c>
      <c r="B339" s="337"/>
      <c r="C339" s="337"/>
      <c r="D339" s="337"/>
      <c r="E339" s="337"/>
      <c r="F339" s="436"/>
      <c r="G339" s="436"/>
      <c r="H339" s="436"/>
      <c r="I339" s="436"/>
      <c r="J339" s="437"/>
    </row>
    <row r="340" spans="1:10" ht="12.75" customHeight="1" x14ac:dyDescent="0.2">
      <c r="A340" s="321" t="s">
        <v>392</v>
      </c>
      <c r="B340" s="322"/>
      <c r="C340" s="322"/>
      <c r="D340" s="322"/>
      <c r="E340" s="322"/>
      <c r="F340" s="322"/>
      <c r="G340" s="322"/>
      <c r="H340" s="322"/>
      <c r="I340" s="322"/>
      <c r="J340" s="323"/>
    </row>
    <row r="341" spans="1:10" ht="12.75" customHeight="1" x14ac:dyDescent="0.2">
      <c r="A341" s="324"/>
      <c r="B341" s="325"/>
      <c r="C341" s="325"/>
      <c r="D341" s="325"/>
      <c r="E341" s="325"/>
      <c r="F341" s="325"/>
      <c r="G341" s="325"/>
      <c r="H341" s="325"/>
      <c r="I341" s="325"/>
      <c r="J341" s="326"/>
    </row>
    <row r="342" spans="1:10" ht="12.75" customHeight="1" x14ac:dyDescent="0.2">
      <c r="A342" s="324"/>
      <c r="B342" s="325"/>
      <c r="C342" s="325"/>
      <c r="D342" s="325"/>
      <c r="E342" s="325"/>
      <c r="F342" s="325"/>
      <c r="G342" s="325"/>
      <c r="H342" s="325"/>
      <c r="I342" s="325"/>
      <c r="J342" s="326"/>
    </row>
    <row r="343" spans="1:10" ht="15" customHeight="1" x14ac:dyDescent="0.2">
      <c r="A343" s="327"/>
      <c r="B343" s="328"/>
      <c r="C343" s="328"/>
      <c r="D343" s="328"/>
      <c r="E343" s="328"/>
      <c r="F343" s="328"/>
      <c r="G343" s="328"/>
      <c r="H343" s="328"/>
      <c r="I343" s="328"/>
      <c r="J343" s="329"/>
    </row>
    <row r="344" spans="1:10" ht="12.75" customHeight="1" x14ac:dyDescent="0.2">
      <c r="A344" s="391"/>
      <c r="B344" s="392"/>
      <c r="C344" s="392"/>
      <c r="D344" s="392"/>
      <c r="E344" s="392"/>
      <c r="F344" s="392"/>
      <c r="G344" s="392"/>
      <c r="H344" s="392"/>
      <c r="I344" s="392"/>
      <c r="J344" s="393"/>
    </row>
    <row r="345" spans="1:10" ht="12.75" customHeight="1" x14ac:dyDescent="0.2">
      <c r="A345" s="391"/>
      <c r="B345" s="392"/>
      <c r="C345" s="392"/>
      <c r="D345" s="392"/>
      <c r="E345" s="392"/>
      <c r="F345" s="392"/>
      <c r="G345" s="392"/>
      <c r="H345" s="392"/>
      <c r="I345" s="392"/>
      <c r="J345" s="393"/>
    </row>
    <row r="346" spans="1:10" ht="12.75" customHeight="1" x14ac:dyDescent="0.2">
      <c r="A346" s="391"/>
      <c r="B346" s="392"/>
      <c r="C346" s="392"/>
      <c r="D346" s="392"/>
      <c r="E346" s="392"/>
      <c r="F346" s="392"/>
      <c r="G346" s="392"/>
      <c r="H346" s="392"/>
      <c r="I346" s="392"/>
      <c r="J346" s="393"/>
    </row>
    <row r="347" spans="1:10" ht="12.75" customHeight="1" x14ac:dyDescent="0.2">
      <c r="A347" s="391"/>
      <c r="B347" s="392"/>
      <c r="C347" s="392"/>
      <c r="D347" s="392"/>
      <c r="E347" s="392"/>
      <c r="F347" s="392"/>
      <c r="G347" s="392"/>
      <c r="H347" s="392"/>
      <c r="I347" s="392"/>
      <c r="J347" s="393"/>
    </row>
    <row r="348" spans="1:10" ht="12.75" customHeight="1" x14ac:dyDescent="0.2">
      <c r="A348" s="391"/>
      <c r="B348" s="392"/>
      <c r="C348" s="392"/>
      <c r="D348" s="392"/>
      <c r="E348" s="392"/>
      <c r="F348" s="392"/>
      <c r="G348" s="392"/>
      <c r="H348" s="392"/>
      <c r="I348" s="392"/>
      <c r="J348" s="393"/>
    </row>
    <row r="349" spans="1:10" ht="12.75" customHeight="1" x14ac:dyDescent="0.2">
      <c r="A349" s="391"/>
      <c r="B349" s="392"/>
      <c r="C349" s="392"/>
      <c r="D349" s="392"/>
      <c r="E349" s="392"/>
      <c r="F349" s="392"/>
      <c r="G349" s="392"/>
      <c r="H349" s="392"/>
      <c r="I349" s="392"/>
      <c r="J349" s="393"/>
    </row>
    <row r="350" spans="1:10" ht="12.75" customHeight="1" x14ac:dyDescent="0.2">
      <c r="A350" s="391"/>
      <c r="B350" s="392"/>
      <c r="C350" s="392"/>
      <c r="D350" s="392"/>
      <c r="E350" s="392"/>
      <c r="F350" s="392"/>
      <c r="G350" s="392"/>
      <c r="H350" s="392"/>
      <c r="I350" s="392"/>
      <c r="J350" s="393"/>
    </row>
    <row r="351" spans="1:10" ht="12.75" customHeight="1" x14ac:dyDescent="0.2">
      <c r="A351" s="391"/>
      <c r="B351" s="392"/>
      <c r="C351" s="392"/>
      <c r="D351" s="392"/>
      <c r="E351" s="392"/>
      <c r="F351" s="392"/>
      <c r="G351" s="392"/>
      <c r="H351" s="392"/>
      <c r="I351" s="392"/>
      <c r="J351" s="393"/>
    </row>
    <row r="352" spans="1:10" ht="12.75" customHeight="1" x14ac:dyDescent="0.2">
      <c r="A352" s="391"/>
      <c r="B352" s="392"/>
      <c r="C352" s="392"/>
      <c r="D352" s="392"/>
      <c r="E352" s="392"/>
      <c r="F352" s="392"/>
      <c r="G352" s="392"/>
      <c r="H352" s="392"/>
      <c r="I352" s="392"/>
      <c r="J352" s="393"/>
    </row>
    <row r="353" spans="1:10" ht="12.75" customHeight="1" x14ac:dyDescent="0.2">
      <c r="A353" s="391"/>
      <c r="B353" s="392"/>
      <c r="C353" s="392"/>
      <c r="D353" s="392"/>
      <c r="E353" s="392"/>
      <c r="F353" s="392"/>
      <c r="G353" s="392"/>
      <c r="H353" s="392"/>
      <c r="I353" s="392"/>
      <c r="J353" s="393"/>
    </row>
    <row r="354" spans="1:10" ht="12.75" customHeight="1" x14ac:dyDescent="0.2">
      <c r="A354" s="391"/>
      <c r="B354" s="392"/>
      <c r="C354" s="392"/>
      <c r="D354" s="392"/>
      <c r="E354" s="392"/>
      <c r="F354" s="392"/>
      <c r="G354" s="392"/>
      <c r="H354" s="392"/>
      <c r="I354" s="392"/>
      <c r="J354" s="393"/>
    </row>
    <row r="355" spans="1:10" ht="12.75" customHeight="1" x14ac:dyDescent="0.2">
      <c r="A355" s="391"/>
      <c r="B355" s="392"/>
      <c r="C355" s="392"/>
      <c r="D355" s="392"/>
      <c r="E355" s="392"/>
      <c r="F355" s="392"/>
      <c r="G355" s="392"/>
      <c r="H355" s="392"/>
      <c r="I355" s="392"/>
      <c r="J355" s="393"/>
    </row>
    <row r="356" spans="1:10" ht="12.75" customHeight="1" x14ac:dyDescent="0.2">
      <c r="A356" s="391"/>
      <c r="B356" s="392"/>
      <c r="C356" s="392"/>
      <c r="D356" s="392"/>
      <c r="E356" s="392"/>
      <c r="F356" s="392"/>
      <c r="G356" s="392"/>
      <c r="H356" s="392"/>
      <c r="I356" s="392"/>
      <c r="J356" s="393"/>
    </row>
    <row r="357" spans="1:10" ht="12.75" customHeight="1" x14ac:dyDescent="0.2">
      <c r="A357" s="391"/>
      <c r="B357" s="392"/>
      <c r="C357" s="392"/>
      <c r="D357" s="392"/>
      <c r="E357" s="392"/>
      <c r="F357" s="392"/>
      <c r="G357" s="392"/>
      <c r="H357" s="392"/>
      <c r="I357" s="392"/>
      <c r="J357" s="393"/>
    </row>
    <row r="358" spans="1:10" ht="12.75" customHeight="1" x14ac:dyDescent="0.2">
      <c r="A358" s="391"/>
      <c r="B358" s="392"/>
      <c r="C358" s="392"/>
      <c r="D358" s="392"/>
      <c r="E358" s="392"/>
      <c r="F358" s="392"/>
      <c r="G358" s="392"/>
      <c r="H358" s="392"/>
      <c r="I358" s="392"/>
      <c r="J358" s="393"/>
    </row>
    <row r="359" spans="1:10" ht="12.75" customHeight="1" x14ac:dyDescent="0.2">
      <c r="A359" s="391"/>
      <c r="B359" s="392"/>
      <c r="C359" s="392"/>
      <c r="D359" s="392"/>
      <c r="E359" s="392"/>
      <c r="F359" s="392"/>
      <c r="G359" s="392"/>
      <c r="H359" s="392"/>
      <c r="I359" s="392"/>
      <c r="J359" s="393"/>
    </row>
    <row r="360" spans="1:10" ht="12.75" customHeight="1" x14ac:dyDescent="0.2">
      <c r="A360" s="391"/>
      <c r="B360" s="392"/>
      <c r="C360" s="392"/>
      <c r="D360" s="392"/>
      <c r="E360" s="392"/>
      <c r="F360" s="392"/>
      <c r="G360" s="392"/>
      <c r="H360" s="392"/>
      <c r="I360" s="392"/>
      <c r="J360" s="393"/>
    </row>
    <row r="361" spans="1:10" ht="12.75" customHeight="1" x14ac:dyDescent="0.2">
      <c r="A361" s="391"/>
      <c r="B361" s="392"/>
      <c r="C361" s="392"/>
      <c r="D361" s="392"/>
      <c r="E361" s="392"/>
      <c r="F361" s="392"/>
      <c r="G361" s="392"/>
      <c r="H361" s="392"/>
      <c r="I361" s="392"/>
      <c r="J361" s="393"/>
    </row>
    <row r="362" spans="1:10" ht="12.75" customHeight="1" x14ac:dyDescent="0.2">
      <c r="A362" s="391"/>
      <c r="B362" s="392"/>
      <c r="C362" s="392"/>
      <c r="D362" s="392"/>
      <c r="E362" s="392"/>
      <c r="F362" s="392"/>
      <c r="G362" s="392"/>
      <c r="H362" s="392"/>
      <c r="I362" s="392"/>
      <c r="J362" s="393"/>
    </row>
    <row r="363" spans="1:10" ht="12.75" customHeight="1" x14ac:dyDescent="0.2">
      <c r="A363" s="391"/>
      <c r="B363" s="392"/>
      <c r="C363" s="392"/>
      <c r="D363" s="392"/>
      <c r="E363" s="392"/>
      <c r="F363" s="392"/>
      <c r="G363" s="392"/>
      <c r="H363" s="392"/>
      <c r="I363" s="392"/>
      <c r="J363" s="393"/>
    </row>
    <row r="364" spans="1:10" ht="12.75" customHeight="1" x14ac:dyDescent="0.2">
      <c r="A364" s="391"/>
      <c r="B364" s="392"/>
      <c r="C364" s="392"/>
      <c r="D364" s="392"/>
      <c r="E364" s="392"/>
      <c r="F364" s="392"/>
      <c r="G364" s="392"/>
      <c r="H364" s="392"/>
      <c r="I364" s="392"/>
      <c r="J364" s="393"/>
    </row>
    <row r="365" spans="1:10" ht="12.75" customHeight="1" x14ac:dyDescent="0.2">
      <c r="A365" s="391"/>
      <c r="B365" s="392"/>
      <c r="C365" s="392"/>
      <c r="D365" s="392"/>
      <c r="E365" s="392"/>
      <c r="F365" s="392"/>
      <c r="G365" s="392"/>
      <c r="H365" s="392"/>
      <c r="I365" s="392"/>
      <c r="J365" s="393"/>
    </row>
    <row r="366" spans="1:10" ht="12.75" customHeight="1" x14ac:dyDescent="0.2">
      <c r="A366" s="391"/>
      <c r="B366" s="392"/>
      <c r="C366" s="392"/>
      <c r="D366" s="392"/>
      <c r="E366" s="392"/>
      <c r="F366" s="392"/>
      <c r="G366" s="392"/>
      <c r="H366" s="392"/>
      <c r="I366" s="392"/>
      <c r="J366" s="393"/>
    </row>
    <row r="367" spans="1:10" ht="12.75" customHeight="1" x14ac:dyDescent="0.2">
      <c r="A367" s="391"/>
      <c r="B367" s="392"/>
      <c r="C367" s="392"/>
      <c r="D367" s="392"/>
      <c r="E367" s="392"/>
      <c r="F367" s="392"/>
      <c r="G367" s="392"/>
      <c r="H367" s="392"/>
      <c r="I367" s="392"/>
      <c r="J367" s="393"/>
    </row>
    <row r="368" spans="1:10" ht="12.75" customHeight="1" x14ac:dyDescent="0.2">
      <c r="A368" s="391"/>
      <c r="B368" s="392"/>
      <c r="C368" s="392"/>
      <c r="D368" s="392"/>
      <c r="E368" s="392"/>
      <c r="F368" s="392"/>
      <c r="G368" s="392"/>
      <c r="H368" s="392"/>
      <c r="I368" s="392"/>
      <c r="J368" s="393"/>
    </row>
    <row r="369" spans="1:10" ht="12.75" customHeight="1" x14ac:dyDescent="0.2">
      <c r="A369" s="391"/>
      <c r="B369" s="392"/>
      <c r="C369" s="392"/>
      <c r="D369" s="392"/>
      <c r="E369" s="392"/>
      <c r="F369" s="392"/>
      <c r="G369" s="392"/>
      <c r="H369" s="392"/>
      <c r="I369" s="392"/>
      <c r="J369" s="393"/>
    </row>
    <row r="370" spans="1:10" ht="12.75" customHeight="1" x14ac:dyDescent="0.2">
      <c r="A370" s="391"/>
      <c r="B370" s="392"/>
      <c r="C370" s="392"/>
      <c r="D370" s="392"/>
      <c r="E370" s="392"/>
      <c r="F370" s="392"/>
      <c r="G370" s="392"/>
      <c r="H370" s="392"/>
      <c r="I370" s="392"/>
      <c r="J370" s="393"/>
    </row>
    <row r="371" spans="1:10" ht="12.75" customHeight="1" x14ac:dyDescent="0.2">
      <c r="A371" s="391"/>
      <c r="B371" s="392"/>
      <c r="C371" s="392"/>
      <c r="D371" s="392"/>
      <c r="E371" s="392"/>
      <c r="F371" s="392"/>
      <c r="G371" s="392"/>
      <c r="H371" s="392"/>
      <c r="I371" s="392"/>
      <c r="J371" s="393"/>
    </row>
    <row r="372" spans="1:10" ht="12.75" customHeight="1" x14ac:dyDescent="0.2">
      <c r="A372" s="391"/>
      <c r="B372" s="392"/>
      <c r="C372" s="392"/>
      <c r="D372" s="392"/>
      <c r="E372" s="392"/>
      <c r="F372" s="392"/>
      <c r="G372" s="392"/>
      <c r="H372" s="392"/>
      <c r="I372" s="392"/>
      <c r="J372" s="393"/>
    </row>
    <row r="373" spans="1:10" ht="12.75" customHeight="1" x14ac:dyDescent="0.2">
      <c r="A373" s="391"/>
      <c r="B373" s="392"/>
      <c r="C373" s="392"/>
      <c r="D373" s="392"/>
      <c r="E373" s="392"/>
      <c r="F373" s="392"/>
      <c r="G373" s="392"/>
      <c r="H373" s="392"/>
      <c r="I373" s="392"/>
      <c r="J373" s="393"/>
    </row>
    <row r="374" spans="1:10" ht="12.75" customHeight="1" x14ac:dyDescent="0.2">
      <c r="A374" s="391"/>
      <c r="B374" s="392"/>
      <c r="C374" s="392"/>
      <c r="D374" s="392"/>
      <c r="E374" s="392"/>
      <c r="F374" s="392"/>
      <c r="G374" s="392"/>
      <c r="H374" s="392"/>
      <c r="I374" s="392"/>
      <c r="J374" s="393"/>
    </row>
    <row r="375" spans="1:10" ht="12.75" customHeight="1" x14ac:dyDescent="0.2">
      <c r="A375" s="391"/>
      <c r="B375" s="392"/>
      <c r="C375" s="392"/>
      <c r="D375" s="392"/>
      <c r="E375" s="392"/>
      <c r="F375" s="392"/>
      <c r="G375" s="392"/>
      <c r="H375" s="392"/>
      <c r="I375" s="392"/>
      <c r="J375" s="393"/>
    </row>
    <row r="376" spans="1:10" ht="12.75" customHeight="1" x14ac:dyDescent="0.2">
      <c r="A376" s="391"/>
      <c r="B376" s="392"/>
      <c r="C376" s="392"/>
      <c r="D376" s="392"/>
      <c r="E376" s="392"/>
      <c r="F376" s="392"/>
      <c r="G376" s="392"/>
      <c r="H376" s="392"/>
      <c r="I376" s="392"/>
      <c r="J376" s="393"/>
    </row>
    <row r="377" spans="1:10" ht="12.75" customHeight="1" x14ac:dyDescent="0.2">
      <c r="A377" s="391"/>
      <c r="B377" s="392"/>
      <c r="C377" s="392"/>
      <c r="D377" s="392"/>
      <c r="E377" s="392"/>
      <c r="F377" s="392"/>
      <c r="G377" s="392"/>
      <c r="H377" s="392"/>
      <c r="I377" s="392"/>
      <c r="J377" s="393"/>
    </row>
    <row r="378" spans="1:10" ht="12.75" customHeight="1" x14ac:dyDescent="0.2">
      <c r="A378" s="391"/>
      <c r="B378" s="392"/>
      <c r="C378" s="392"/>
      <c r="D378" s="392"/>
      <c r="E378" s="392"/>
      <c r="F378" s="392"/>
      <c r="G378" s="392"/>
      <c r="H378" s="392"/>
      <c r="I378" s="392"/>
      <c r="J378" s="393"/>
    </row>
    <row r="379" spans="1:10" s="61" customFormat="1" x14ac:dyDescent="0.2">
      <c r="A379" s="55"/>
      <c r="B379" s="56"/>
      <c r="C379" s="57"/>
      <c r="D379" s="58"/>
      <c r="E379" s="58"/>
      <c r="F379" s="58"/>
      <c r="G379" s="58"/>
      <c r="H379" s="59"/>
      <c r="I379" s="57"/>
      <c r="J379" s="60"/>
    </row>
    <row r="380" spans="1:10" s="61" customFormat="1" ht="25.5" customHeight="1" x14ac:dyDescent="0.2">
      <c r="A380" s="431" t="s">
        <v>199</v>
      </c>
      <c r="B380" s="432"/>
      <c r="C380" s="432"/>
      <c r="D380" s="432"/>
      <c r="E380" s="432"/>
      <c r="F380" s="433"/>
      <c r="G380" s="434"/>
      <c r="H380" s="434"/>
      <c r="I380" s="434"/>
      <c r="J380" s="435"/>
    </row>
    <row r="381" spans="1:10" s="61" customFormat="1" ht="12.75" customHeight="1" x14ac:dyDescent="0.2">
      <c r="A381" s="336" t="s">
        <v>540</v>
      </c>
      <c r="B381" s="337"/>
      <c r="C381" s="337"/>
      <c r="D381" s="337"/>
      <c r="E381" s="337"/>
      <c r="F381" s="436"/>
      <c r="G381" s="436"/>
      <c r="H381" s="436"/>
      <c r="I381" s="436"/>
      <c r="J381" s="437"/>
    </row>
    <row r="382" spans="1:10" ht="12.75" customHeight="1" x14ac:dyDescent="0.2">
      <c r="A382" s="321" t="s">
        <v>392</v>
      </c>
      <c r="B382" s="322"/>
      <c r="C382" s="322"/>
      <c r="D382" s="322"/>
      <c r="E382" s="322"/>
      <c r="F382" s="322"/>
      <c r="G382" s="322"/>
      <c r="H382" s="322"/>
      <c r="I382" s="322"/>
      <c r="J382" s="323"/>
    </row>
    <row r="383" spans="1:10" ht="12.75" customHeight="1" x14ac:dyDescent="0.2">
      <c r="A383" s="324"/>
      <c r="B383" s="325"/>
      <c r="C383" s="325"/>
      <c r="D383" s="325"/>
      <c r="E383" s="325"/>
      <c r="F383" s="325"/>
      <c r="G383" s="325"/>
      <c r="H383" s="325"/>
      <c r="I383" s="325"/>
      <c r="J383" s="326"/>
    </row>
    <row r="384" spans="1:10" ht="12.75" customHeight="1" x14ac:dyDescent="0.2">
      <c r="A384" s="324"/>
      <c r="B384" s="325"/>
      <c r="C384" s="325"/>
      <c r="D384" s="325"/>
      <c r="E384" s="325"/>
      <c r="F384" s="325"/>
      <c r="G384" s="325"/>
      <c r="H384" s="325"/>
      <c r="I384" s="325"/>
      <c r="J384" s="326"/>
    </row>
    <row r="385" spans="1:10" ht="15" customHeight="1" x14ac:dyDescent="0.2">
      <c r="A385" s="327"/>
      <c r="B385" s="328"/>
      <c r="C385" s="328"/>
      <c r="D385" s="328"/>
      <c r="E385" s="328"/>
      <c r="F385" s="328"/>
      <c r="G385" s="328"/>
      <c r="H385" s="328"/>
      <c r="I385" s="328"/>
      <c r="J385" s="329"/>
    </row>
    <row r="386" spans="1:10" ht="12.75" customHeight="1" x14ac:dyDescent="0.2">
      <c r="A386" s="391"/>
      <c r="B386" s="392"/>
      <c r="C386" s="392"/>
      <c r="D386" s="392"/>
      <c r="E386" s="392"/>
      <c r="F386" s="392"/>
      <c r="G386" s="392"/>
      <c r="H386" s="392"/>
      <c r="I386" s="392"/>
      <c r="J386" s="393"/>
    </row>
    <row r="387" spans="1:10" ht="12.75" customHeight="1" x14ac:dyDescent="0.2">
      <c r="A387" s="391"/>
      <c r="B387" s="392"/>
      <c r="C387" s="392"/>
      <c r="D387" s="392"/>
      <c r="E387" s="392"/>
      <c r="F387" s="392"/>
      <c r="G387" s="392"/>
      <c r="H387" s="392"/>
      <c r="I387" s="392"/>
      <c r="J387" s="393"/>
    </row>
    <row r="388" spans="1:10" ht="12.75" customHeight="1" x14ac:dyDescent="0.2">
      <c r="A388" s="391"/>
      <c r="B388" s="392"/>
      <c r="C388" s="392"/>
      <c r="D388" s="392"/>
      <c r="E388" s="392"/>
      <c r="F388" s="392"/>
      <c r="G388" s="392"/>
      <c r="H388" s="392"/>
      <c r="I388" s="392"/>
      <c r="J388" s="393"/>
    </row>
    <row r="389" spans="1:10" ht="12.75" customHeight="1" x14ac:dyDescent="0.2">
      <c r="A389" s="391"/>
      <c r="B389" s="392"/>
      <c r="C389" s="392"/>
      <c r="D389" s="392"/>
      <c r="E389" s="392"/>
      <c r="F389" s="392"/>
      <c r="G389" s="392"/>
      <c r="H389" s="392"/>
      <c r="I389" s="392"/>
      <c r="J389" s="393"/>
    </row>
    <row r="390" spans="1:10" ht="12.75" customHeight="1" x14ac:dyDescent="0.2">
      <c r="A390" s="391"/>
      <c r="B390" s="392"/>
      <c r="C390" s="392"/>
      <c r="D390" s="392"/>
      <c r="E390" s="392"/>
      <c r="F390" s="392"/>
      <c r="G390" s="392"/>
      <c r="H390" s="392"/>
      <c r="I390" s="392"/>
      <c r="J390" s="393"/>
    </row>
    <row r="391" spans="1:10" ht="12.75" customHeight="1" x14ac:dyDescent="0.2">
      <c r="A391" s="391"/>
      <c r="B391" s="392"/>
      <c r="C391" s="392"/>
      <c r="D391" s="392"/>
      <c r="E391" s="392"/>
      <c r="F391" s="392"/>
      <c r="G391" s="392"/>
      <c r="H391" s="392"/>
      <c r="I391" s="392"/>
      <c r="J391" s="393"/>
    </row>
    <row r="392" spans="1:10" ht="12.75" customHeight="1" x14ac:dyDescent="0.2">
      <c r="A392" s="391"/>
      <c r="B392" s="392"/>
      <c r="C392" s="392"/>
      <c r="D392" s="392"/>
      <c r="E392" s="392"/>
      <c r="F392" s="392"/>
      <c r="G392" s="392"/>
      <c r="H392" s="392"/>
      <c r="I392" s="392"/>
      <c r="J392" s="393"/>
    </row>
    <row r="393" spans="1:10" ht="12.75" customHeight="1" x14ac:dyDescent="0.2">
      <c r="A393" s="391"/>
      <c r="B393" s="392"/>
      <c r="C393" s="392"/>
      <c r="D393" s="392"/>
      <c r="E393" s="392"/>
      <c r="F393" s="392"/>
      <c r="G393" s="392"/>
      <c r="H393" s="392"/>
      <c r="I393" s="392"/>
      <c r="J393" s="393"/>
    </row>
    <row r="394" spans="1:10" ht="12.75" customHeight="1" x14ac:dyDescent="0.2">
      <c r="A394" s="391"/>
      <c r="B394" s="392"/>
      <c r="C394" s="392"/>
      <c r="D394" s="392"/>
      <c r="E394" s="392"/>
      <c r="F394" s="392"/>
      <c r="G394" s="392"/>
      <c r="H394" s="392"/>
      <c r="I394" s="392"/>
      <c r="J394" s="393"/>
    </row>
    <row r="395" spans="1:10" ht="12.75" customHeight="1" x14ac:dyDescent="0.2">
      <c r="A395" s="391"/>
      <c r="B395" s="392"/>
      <c r="C395" s="392"/>
      <c r="D395" s="392"/>
      <c r="E395" s="392"/>
      <c r="F395" s="392"/>
      <c r="G395" s="392"/>
      <c r="H395" s="392"/>
      <c r="I395" s="392"/>
      <c r="J395" s="393"/>
    </row>
    <row r="396" spans="1:10" ht="12.75" customHeight="1" x14ac:dyDescent="0.2">
      <c r="A396" s="391"/>
      <c r="B396" s="392"/>
      <c r="C396" s="392"/>
      <c r="D396" s="392"/>
      <c r="E396" s="392"/>
      <c r="F396" s="392"/>
      <c r="G396" s="392"/>
      <c r="H396" s="392"/>
      <c r="I396" s="392"/>
      <c r="J396" s="393"/>
    </row>
    <row r="397" spans="1:10" ht="12.75" customHeight="1" x14ac:dyDescent="0.2">
      <c r="A397" s="391"/>
      <c r="B397" s="392"/>
      <c r="C397" s="392"/>
      <c r="D397" s="392"/>
      <c r="E397" s="392"/>
      <c r="F397" s="392"/>
      <c r="G397" s="392"/>
      <c r="H397" s="392"/>
      <c r="I397" s="392"/>
      <c r="J397" s="393"/>
    </row>
    <row r="398" spans="1:10" ht="12.75" customHeight="1" x14ac:dyDescent="0.2">
      <c r="A398" s="391"/>
      <c r="B398" s="392"/>
      <c r="C398" s="392"/>
      <c r="D398" s="392"/>
      <c r="E398" s="392"/>
      <c r="F398" s="392"/>
      <c r="G398" s="392"/>
      <c r="H398" s="392"/>
      <c r="I398" s="392"/>
      <c r="J398" s="393"/>
    </row>
    <row r="399" spans="1:10" ht="12.75" customHeight="1" x14ac:dyDescent="0.2">
      <c r="A399" s="391"/>
      <c r="B399" s="392"/>
      <c r="C399" s="392"/>
      <c r="D399" s="392"/>
      <c r="E399" s="392"/>
      <c r="F399" s="392"/>
      <c r="G399" s="392"/>
      <c r="H399" s="392"/>
      <c r="I399" s="392"/>
      <c r="J399" s="393"/>
    </row>
    <row r="400" spans="1:10" ht="12.75" customHeight="1" x14ac:dyDescent="0.2">
      <c r="A400" s="391"/>
      <c r="B400" s="392"/>
      <c r="C400" s="392"/>
      <c r="D400" s="392"/>
      <c r="E400" s="392"/>
      <c r="F400" s="392"/>
      <c r="G400" s="392"/>
      <c r="H400" s="392"/>
      <c r="I400" s="392"/>
      <c r="J400" s="393"/>
    </row>
    <row r="401" spans="1:10" ht="12.75" customHeight="1" x14ac:dyDescent="0.2">
      <c r="A401" s="391"/>
      <c r="B401" s="392"/>
      <c r="C401" s="392"/>
      <c r="D401" s="392"/>
      <c r="E401" s="392"/>
      <c r="F401" s="392"/>
      <c r="G401" s="392"/>
      <c r="H401" s="392"/>
      <c r="I401" s="392"/>
      <c r="J401" s="393"/>
    </row>
    <row r="402" spans="1:10" ht="12.75" customHeight="1" x14ac:dyDescent="0.2">
      <c r="A402" s="391"/>
      <c r="B402" s="392"/>
      <c r="C402" s="392"/>
      <c r="D402" s="392"/>
      <c r="E402" s="392"/>
      <c r="F402" s="392"/>
      <c r="G402" s="392"/>
      <c r="H402" s="392"/>
      <c r="I402" s="392"/>
      <c r="J402" s="393"/>
    </row>
    <row r="403" spans="1:10" ht="12.75" customHeight="1" x14ac:dyDescent="0.2">
      <c r="A403" s="391"/>
      <c r="B403" s="392"/>
      <c r="C403" s="392"/>
      <c r="D403" s="392"/>
      <c r="E403" s="392"/>
      <c r="F403" s="392"/>
      <c r="G403" s="392"/>
      <c r="H403" s="392"/>
      <c r="I403" s="392"/>
      <c r="J403" s="393"/>
    </row>
    <row r="404" spans="1:10" ht="12.75" customHeight="1" x14ac:dyDescent="0.2">
      <c r="A404" s="391"/>
      <c r="B404" s="392"/>
      <c r="C404" s="392"/>
      <c r="D404" s="392"/>
      <c r="E404" s="392"/>
      <c r="F404" s="392"/>
      <c r="G404" s="392"/>
      <c r="H404" s="392"/>
      <c r="I404" s="392"/>
      <c r="J404" s="393"/>
    </row>
    <row r="405" spans="1:10" ht="12.75" customHeight="1" x14ac:dyDescent="0.2">
      <c r="A405" s="391"/>
      <c r="B405" s="392"/>
      <c r="C405" s="392"/>
      <c r="D405" s="392"/>
      <c r="E405" s="392"/>
      <c r="F405" s="392"/>
      <c r="G405" s="392"/>
      <c r="H405" s="392"/>
      <c r="I405" s="392"/>
      <c r="J405" s="393"/>
    </row>
    <row r="406" spans="1:10" ht="12.75" customHeight="1" x14ac:dyDescent="0.2">
      <c r="A406" s="391"/>
      <c r="B406" s="392"/>
      <c r="C406" s="392"/>
      <c r="D406" s="392"/>
      <c r="E406" s="392"/>
      <c r="F406" s="392"/>
      <c r="G406" s="392"/>
      <c r="H406" s="392"/>
      <c r="I406" s="392"/>
      <c r="J406" s="393"/>
    </row>
    <row r="407" spans="1:10" ht="12.75" customHeight="1" x14ac:dyDescent="0.2">
      <c r="A407" s="391"/>
      <c r="B407" s="392"/>
      <c r="C407" s="392"/>
      <c r="D407" s="392"/>
      <c r="E407" s="392"/>
      <c r="F407" s="392"/>
      <c r="G407" s="392"/>
      <c r="H407" s="392"/>
      <c r="I407" s="392"/>
      <c r="J407" s="393"/>
    </row>
    <row r="408" spans="1:10" ht="12.75" customHeight="1" x14ac:dyDescent="0.2">
      <c r="A408" s="391"/>
      <c r="B408" s="392"/>
      <c r="C408" s="392"/>
      <c r="D408" s="392"/>
      <c r="E408" s="392"/>
      <c r="F408" s="392"/>
      <c r="G408" s="392"/>
      <c r="H408" s="392"/>
      <c r="I408" s="392"/>
      <c r="J408" s="393"/>
    </row>
    <row r="409" spans="1:10" ht="12.75" customHeight="1" x14ac:dyDescent="0.2">
      <c r="A409" s="391"/>
      <c r="B409" s="392"/>
      <c r="C409" s="392"/>
      <c r="D409" s="392"/>
      <c r="E409" s="392"/>
      <c r="F409" s="392"/>
      <c r="G409" s="392"/>
      <c r="H409" s="392"/>
      <c r="I409" s="392"/>
      <c r="J409" s="393"/>
    </row>
    <row r="410" spans="1:10" ht="12.75" customHeight="1" x14ac:dyDescent="0.2">
      <c r="A410" s="391"/>
      <c r="B410" s="392"/>
      <c r="C410" s="392"/>
      <c r="D410" s="392"/>
      <c r="E410" s="392"/>
      <c r="F410" s="392"/>
      <c r="G410" s="392"/>
      <c r="H410" s="392"/>
      <c r="I410" s="392"/>
      <c r="J410" s="393"/>
    </row>
    <row r="411" spans="1:10" ht="12.75" customHeight="1" x14ac:dyDescent="0.2">
      <c r="A411" s="391"/>
      <c r="B411" s="392"/>
      <c r="C411" s="392"/>
      <c r="D411" s="392"/>
      <c r="E411" s="392"/>
      <c r="F411" s="392"/>
      <c r="G411" s="392"/>
      <c r="H411" s="392"/>
      <c r="I411" s="392"/>
      <c r="J411" s="393"/>
    </row>
    <row r="412" spans="1:10" ht="12.75" customHeight="1" x14ac:dyDescent="0.2">
      <c r="A412" s="391"/>
      <c r="B412" s="392"/>
      <c r="C412" s="392"/>
      <c r="D412" s="392"/>
      <c r="E412" s="392"/>
      <c r="F412" s="392"/>
      <c r="G412" s="392"/>
      <c r="H412" s="392"/>
      <c r="I412" s="392"/>
      <c r="J412" s="393"/>
    </row>
    <row r="413" spans="1:10" ht="12.75" customHeight="1" x14ac:dyDescent="0.2">
      <c r="A413" s="391"/>
      <c r="B413" s="392"/>
      <c r="C413" s="392"/>
      <c r="D413" s="392"/>
      <c r="E413" s="392"/>
      <c r="F413" s="392"/>
      <c r="G413" s="392"/>
      <c r="H413" s="392"/>
      <c r="I413" s="392"/>
      <c r="J413" s="393"/>
    </row>
    <row r="414" spans="1:10" ht="12.75" customHeight="1" x14ac:dyDescent="0.2">
      <c r="A414" s="391"/>
      <c r="B414" s="392"/>
      <c r="C414" s="392"/>
      <c r="D414" s="392"/>
      <c r="E414" s="392"/>
      <c r="F414" s="392"/>
      <c r="G414" s="392"/>
      <c r="H414" s="392"/>
      <c r="I414" s="392"/>
      <c r="J414" s="393"/>
    </row>
    <row r="415" spans="1:10" ht="12.75" customHeight="1" x14ac:dyDescent="0.2">
      <c r="A415" s="391"/>
      <c r="B415" s="392"/>
      <c r="C415" s="392"/>
      <c r="D415" s="392"/>
      <c r="E415" s="392"/>
      <c r="F415" s="392"/>
      <c r="G415" s="392"/>
      <c r="H415" s="392"/>
      <c r="I415" s="392"/>
      <c r="J415" s="393"/>
    </row>
    <row r="416" spans="1:10" ht="12.75" customHeight="1" x14ac:dyDescent="0.2">
      <c r="A416" s="391"/>
      <c r="B416" s="392"/>
      <c r="C416" s="392"/>
      <c r="D416" s="392"/>
      <c r="E416" s="392"/>
      <c r="F416" s="392"/>
      <c r="G416" s="392"/>
      <c r="H416" s="392"/>
      <c r="I416" s="392"/>
      <c r="J416" s="393"/>
    </row>
    <row r="417" spans="1:10" ht="12.75" customHeight="1" x14ac:dyDescent="0.2">
      <c r="A417" s="391"/>
      <c r="B417" s="392"/>
      <c r="C417" s="392"/>
      <c r="D417" s="392"/>
      <c r="E417" s="392"/>
      <c r="F417" s="392"/>
      <c r="G417" s="392"/>
      <c r="H417" s="392"/>
      <c r="I417" s="392"/>
      <c r="J417" s="393"/>
    </row>
    <row r="418" spans="1:10" ht="12.75" customHeight="1" x14ac:dyDescent="0.2">
      <c r="A418" s="391"/>
      <c r="B418" s="392"/>
      <c r="C418" s="392"/>
      <c r="D418" s="392"/>
      <c r="E418" s="392"/>
      <c r="F418" s="392"/>
      <c r="G418" s="392"/>
      <c r="H418" s="392"/>
      <c r="I418" s="392"/>
      <c r="J418" s="393"/>
    </row>
    <row r="419" spans="1:10" ht="12.75" customHeight="1" x14ac:dyDescent="0.2">
      <c r="A419" s="391"/>
      <c r="B419" s="392"/>
      <c r="C419" s="392"/>
      <c r="D419" s="392"/>
      <c r="E419" s="392"/>
      <c r="F419" s="392"/>
      <c r="G419" s="392"/>
      <c r="H419" s="392"/>
      <c r="I419" s="392"/>
      <c r="J419" s="393"/>
    </row>
    <row r="420" spans="1:10" ht="12.75" customHeight="1" thickBot="1" x14ac:dyDescent="0.25">
      <c r="A420" s="438"/>
      <c r="B420" s="439"/>
      <c r="C420" s="439"/>
      <c r="D420" s="439"/>
      <c r="E420" s="439"/>
      <c r="F420" s="439"/>
      <c r="G420" s="439"/>
      <c r="H420" s="439"/>
      <c r="I420" s="439"/>
      <c r="J420" s="440"/>
    </row>
    <row r="421" spans="1:10" ht="12.75" customHeight="1" thickTop="1" x14ac:dyDescent="0.2"/>
  </sheetData>
  <sheetProtection password="E686" sheet="1" formatRows="0"/>
  <mergeCells count="64">
    <mergeCell ref="A381:E381"/>
    <mergeCell ref="F381:J381"/>
    <mergeCell ref="A382:J385"/>
    <mergeCell ref="A386:J420"/>
    <mergeCell ref="A339:E339"/>
    <mergeCell ref="F339:J339"/>
    <mergeCell ref="A340:J343"/>
    <mergeCell ref="A344:J378"/>
    <mergeCell ref="A380:E380"/>
    <mergeCell ref="F380:J380"/>
    <mergeCell ref="A297:E297"/>
    <mergeCell ref="F297:J297"/>
    <mergeCell ref="A298:J301"/>
    <mergeCell ref="A302:J336"/>
    <mergeCell ref="A338:E338"/>
    <mergeCell ref="F338:J338"/>
    <mergeCell ref="A255:E255"/>
    <mergeCell ref="F255:J255"/>
    <mergeCell ref="A256:J259"/>
    <mergeCell ref="A260:J294"/>
    <mergeCell ref="A296:E296"/>
    <mergeCell ref="F296:J296"/>
    <mergeCell ref="A213:E213"/>
    <mergeCell ref="F213:J213"/>
    <mergeCell ref="A214:J217"/>
    <mergeCell ref="A218:J252"/>
    <mergeCell ref="A254:E254"/>
    <mergeCell ref="F254:J254"/>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21:E21"/>
    <mergeCell ref="F21:J21"/>
    <mergeCell ref="A22:J25"/>
    <mergeCell ref="A26:J42"/>
    <mergeCell ref="A44:E44"/>
    <mergeCell ref="F44:J44"/>
    <mergeCell ref="A1:J2"/>
    <mergeCell ref="A3:J5"/>
    <mergeCell ref="A6:J11"/>
    <mergeCell ref="A13:J16"/>
    <mergeCell ref="A20:E20"/>
    <mergeCell ref="F20:J20"/>
  </mergeCells>
  <dataValidations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7"/>
  <sheetViews>
    <sheetView zoomScaleNormal="100" workbookViewId="0">
      <selection sqref="A1:J2"/>
    </sheetView>
  </sheetViews>
  <sheetFormatPr defaultRowHeight="12.75" x14ac:dyDescent="0.2"/>
  <cols>
    <col min="1" max="9" width="15.7109375" style="1" customWidth="1"/>
    <col min="10" max="10" width="20.5703125" style="1" customWidth="1"/>
    <col min="11" max="12" width="9.140625" style="1" hidden="1" customWidth="1"/>
    <col min="13" max="13" width="9.140625" style="1" customWidth="1"/>
    <col min="14" max="16384" width="9.140625" style="1"/>
  </cols>
  <sheetData>
    <row r="1" spans="1:12" ht="13.5" thickTop="1" x14ac:dyDescent="0.2">
      <c r="A1" s="422" t="s">
        <v>401</v>
      </c>
      <c r="B1" s="423"/>
      <c r="C1" s="423"/>
      <c r="D1" s="423"/>
      <c r="E1" s="423"/>
      <c r="F1" s="423"/>
      <c r="G1" s="423"/>
      <c r="H1" s="423"/>
      <c r="I1" s="423"/>
      <c r="J1" s="424"/>
    </row>
    <row r="2" spans="1:12" x14ac:dyDescent="0.2">
      <c r="A2" s="425"/>
      <c r="B2" s="426"/>
      <c r="C2" s="426"/>
      <c r="D2" s="426"/>
      <c r="E2" s="426"/>
      <c r="F2" s="426"/>
      <c r="G2" s="426"/>
      <c r="H2" s="426"/>
      <c r="I2" s="426"/>
      <c r="J2" s="427"/>
    </row>
    <row r="3" spans="1:12" x14ac:dyDescent="0.2">
      <c r="A3" s="298" t="s">
        <v>398</v>
      </c>
      <c r="B3" s="299"/>
      <c r="C3" s="299"/>
      <c r="D3" s="299"/>
      <c r="E3" s="299"/>
      <c r="F3" s="299"/>
      <c r="G3" s="299"/>
      <c r="H3" s="299"/>
      <c r="I3" s="299"/>
      <c r="J3" s="300"/>
    </row>
    <row r="4" spans="1:12" x14ac:dyDescent="0.2">
      <c r="A4" s="304"/>
      <c r="B4" s="305"/>
      <c r="C4" s="305"/>
      <c r="D4" s="305"/>
      <c r="E4" s="305"/>
      <c r="F4" s="305"/>
      <c r="G4" s="305"/>
      <c r="H4" s="305"/>
      <c r="I4" s="305"/>
      <c r="J4" s="306"/>
    </row>
    <row r="5" spans="1:12" ht="18" customHeight="1" x14ac:dyDescent="0.2">
      <c r="A5" s="490" t="s">
        <v>40</v>
      </c>
      <c r="B5" s="491"/>
      <c r="C5" s="491"/>
      <c r="D5" s="491"/>
      <c r="E5" s="491"/>
      <c r="F5" s="491"/>
      <c r="G5" s="491"/>
      <c r="H5" s="491"/>
      <c r="I5" s="491"/>
      <c r="J5" s="492"/>
    </row>
    <row r="6" spans="1:12" ht="18" customHeight="1" x14ac:dyDescent="0.2">
      <c r="A6" s="490"/>
      <c r="B6" s="491"/>
      <c r="C6" s="491"/>
      <c r="D6" s="491"/>
      <c r="E6" s="491"/>
      <c r="F6" s="491"/>
      <c r="G6" s="491"/>
      <c r="H6" s="491"/>
      <c r="I6" s="491"/>
      <c r="J6" s="492"/>
    </row>
    <row r="7" spans="1:12" ht="15" customHeight="1" x14ac:dyDescent="0.2">
      <c r="A7" s="460" t="s">
        <v>41</v>
      </c>
      <c r="B7" s="462"/>
      <c r="C7" s="457" t="s">
        <v>42</v>
      </c>
      <c r="D7" s="457" t="s">
        <v>43</v>
      </c>
      <c r="E7" s="493" t="s">
        <v>102</v>
      </c>
      <c r="F7" s="469" t="s">
        <v>103</v>
      </c>
      <c r="G7" s="470" t="s">
        <v>48</v>
      </c>
      <c r="H7" s="461"/>
      <c r="I7" s="461"/>
      <c r="J7" s="482"/>
    </row>
    <row r="8" spans="1:12" ht="15" customHeight="1" x14ac:dyDescent="0.2">
      <c r="A8" s="463"/>
      <c r="B8" s="465"/>
      <c r="C8" s="458"/>
      <c r="D8" s="458"/>
      <c r="E8" s="494"/>
      <c r="F8" s="469"/>
      <c r="G8" s="483"/>
      <c r="H8" s="464"/>
      <c r="I8" s="464"/>
      <c r="J8" s="484"/>
    </row>
    <row r="9" spans="1:12" ht="15" customHeight="1" x14ac:dyDescent="0.2">
      <c r="A9" s="463"/>
      <c r="B9" s="465"/>
      <c r="C9" s="458"/>
      <c r="D9" s="458"/>
      <c r="E9" s="494"/>
      <c r="F9" s="469"/>
      <c r="G9" s="483"/>
      <c r="H9" s="464"/>
      <c r="I9" s="464"/>
      <c r="J9" s="484"/>
    </row>
    <row r="10" spans="1:12" ht="14.25" customHeight="1" x14ac:dyDescent="0.2">
      <c r="A10" s="466"/>
      <c r="B10" s="468"/>
      <c r="C10" s="459"/>
      <c r="D10" s="459"/>
      <c r="E10" s="495"/>
      <c r="F10" s="469"/>
      <c r="G10" s="485"/>
      <c r="H10" s="467"/>
      <c r="I10" s="467"/>
      <c r="J10" s="486"/>
    </row>
    <row r="11" spans="1:12" ht="15" customHeight="1" x14ac:dyDescent="0.2">
      <c r="A11" s="441"/>
      <c r="B11" s="443"/>
      <c r="C11" s="27"/>
      <c r="D11" s="27"/>
      <c r="E11" s="28"/>
      <c r="F11" s="29"/>
      <c r="G11" s="444"/>
      <c r="H11" s="442"/>
      <c r="I11" s="442"/>
      <c r="J11" s="445"/>
      <c r="K11" s="1">
        <f>COUNTBLANK(C11:J11)</f>
        <v>8</v>
      </c>
      <c r="L11" s="1" t="str">
        <f>IF(AND(A11&lt;&gt;"",K11&gt;3),"No","Yes")</f>
        <v>Yes</v>
      </c>
    </row>
    <row r="12" spans="1:12" ht="15" customHeight="1" x14ac:dyDescent="0.2">
      <c r="A12" s="170"/>
      <c r="B12" s="70"/>
      <c r="C12" s="27"/>
      <c r="D12" s="27"/>
      <c r="E12" s="28"/>
      <c r="F12" s="29"/>
      <c r="G12" s="444"/>
      <c r="H12" s="442"/>
      <c r="I12" s="442"/>
      <c r="J12" s="445"/>
      <c r="K12" s="1">
        <f t="shared" ref="K12:K70" si="0">COUNTBLANK(C12:J12)</f>
        <v>8</v>
      </c>
      <c r="L12" s="1" t="str">
        <f t="shared" ref="L12:L70" si="1">IF(AND(A12&lt;&gt;"",K12&gt;3),"No","Yes")</f>
        <v>Yes</v>
      </c>
    </row>
    <row r="13" spans="1:12" ht="15" customHeight="1" x14ac:dyDescent="0.2">
      <c r="A13" s="170"/>
      <c r="B13" s="70"/>
      <c r="C13" s="27"/>
      <c r="D13" s="27"/>
      <c r="E13" s="28"/>
      <c r="F13" s="29"/>
      <c r="G13" s="444"/>
      <c r="H13" s="442"/>
      <c r="I13" s="442"/>
      <c r="J13" s="445"/>
      <c r="K13" s="1">
        <f t="shared" si="0"/>
        <v>8</v>
      </c>
      <c r="L13" s="1" t="str">
        <f t="shared" si="1"/>
        <v>Yes</v>
      </c>
    </row>
    <row r="14" spans="1:12" ht="15" customHeight="1" x14ac:dyDescent="0.2">
      <c r="A14" s="170"/>
      <c r="B14" s="70"/>
      <c r="C14" s="27"/>
      <c r="D14" s="27"/>
      <c r="E14" s="28"/>
      <c r="F14" s="29"/>
      <c r="G14" s="444"/>
      <c r="H14" s="442"/>
      <c r="I14" s="442"/>
      <c r="J14" s="445"/>
      <c r="K14" s="1">
        <f t="shared" si="0"/>
        <v>8</v>
      </c>
      <c r="L14" s="1" t="str">
        <f t="shared" si="1"/>
        <v>Yes</v>
      </c>
    </row>
    <row r="15" spans="1:12" ht="15" customHeight="1" x14ac:dyDescent="0.2">
      <c r="A15" s="170"/>
      <c r="B15" s="70"/>
      <c r="C15" s="27"/>
      <c r="D15" s="27"/>
      <c r="E15" s="28"/>
      <c r="F15" s="29"/>
      <c r="G15" s="444"/>
      <c r="H15" s="442"/>
      <c r="I15" s="442"/>
      <c r="J15" s="445"/>
      <c r="K15" s="1">
        <f t="shared" si="0"/>
        <v>8</v>
      </c>
      <c r="L15" s="1" t="str">
        <f t="shared" si="1"/>
        <v>Yes</v>
      </c>
    </row>
    <row r="16" spans="1:12" ht="15" customHeight="1" x14ac:dyDescent="0.2">
      <c r="A16" s="170"/>
      <c r="B16" s="70"/>
      <c r="C16" s="27"/>
      <c r="D16" s="27"/>
      <c r="E16" s="28"/>
      <c r="F16" s="29"/>
      <c r="G16" s="444"/>
      <c r="H16" s="442"/>
      <c r="I16" s="442"/>
      <c r="J16" s="445"/>
      <c r="K16" s="1">
        <f t="shared" si="0"/>
        <v>8</v>
      </c>
      <c r="L16" s="1" t="str">
        <f t="shared" si="1"/>
        <v>Yes</v>
      </c>
    </row>
    <row r="17" spans="1:12" ht="15" customHeight="1" x14ac:dyDescent="0.2">
      <c r="A17" s="170"/>
      <c r="B17" s="70"/>
      <c r="C17" s="27"/>
      <c r="D17" s="27"/>
      <c r="E17" s="28"/>
      <c r="F17" s="29"/>
      <c r="G17" s="444"/>
      <c r="H17" s="442"/>
      <c r="I17" s="442"/>
      <c r="J17" s="445"/>
      <c r="K17" s="1">
        <f t="shared" si="0"/>
        <v>8</v>
      </c>
      <c r="L17" s="1" t="str">
        <f t="shared" si="1"/>
        <v>Yes</v>
      </c>
    </row>
    <row r="18" spans="1:12" ht="15" customHeight="1" x14ac:dyDescent="0.2">
      <c r="A18" s="170"/>
      <c r="B18" s="70"/>
      <c r="C18" s="27"/>
      <c r="D18" s="27"/>
      <c r="E18" s="28"/>
      <c r="F18" s="29"/>
      <c r="G18" s="444"/>
      <c r="H18" s="442"/>
      <c r="I18" s="442"/>
      <c r="J18" s="445"/>
      <c r="K18" s="1">
        <f t="shared" si="0"/>
        <v>8</v>
      </c>
      <c r="L18" s="1" t="str">
        <f t="shared" si="1"/>
        <v>Yes</v>
      </c>
    </row>
    <row r="19" spans="1:12" ht="15" customHeight="1" x14ac:dyDescent="0.2">
      <c r="A19" s="170"/>
      <c r="B19" s="70"/>
      <c r="C19" s="27"/>
      <c r="D19" s="27"/>
      <c r="E19" s="28"/>
      <c r="F19" s="29"/>
      <c r="G19" s="444"/>
      <c r="H19" s="442"/>
      <c r="I19" s="442"/>
      <c r="J19" s="445"/>
      <c r="K19" s="1">
        <f t="shared" si="0"/>
        <v>8</v>
      </c>
      <c r="L19" s="1" t="str">
        <f t="shared" si="1"/>
        <v>Yes</v>
      </c>
    </row>
    <row r="20" spans="1:12" ht="15" customHeight="1" x14ac:dyDescent="0.2">
      <c r="A20" s="170"/>
      <c r="B20" s="70"/>
      <c r="C20" s="27"/>
      <c r="D20" s="27"/>
      <c r="E20" s="28"/>
      <c r="F20" s="29"/>
      <c r="G20" s="444"/>
      <c r="H20" s="442"/>
      <c r="I20" s="442"/>
      <c r="J20" s="445"/>
      <c r="K20" s="1">
        <f t="shared" si="0"/>
        <v>8</v>
      </c>
      <c r="L20" s="1" t="str">
        <f t="shared" si="1"/>
        <v>Yes</v>
      </c>
    </row>
    <row r="21" spans="1:12" ht="15" customHeight="1" x14ac:dyDescent="0.2">
      <c r="A21" s="170"/>
      <c r="B21" s="70"/>
      <c r="C21" s="27"/>
      <c r="D21" s="27"/>
      <c r="E21" s="28"/>
      <c r="F21" s="29"/>
      <c r="G21" s="444"/>
      <c r="H21" s="442"/>
      <c r="I21" s="442"/>
      <c r="J21" s="445"/>
      <c r="K21" s="1">
        <f t="shared" si="0"/>
        <v>8</v>
      </c>
      <c r="L21" s="1" t="str">
        <f t="shared" si="1"/>
        <v>Yes</v>
      </c>
    </row>
    <row r="22" spans="1:12" ht="15" customHeight="1" x14ac:dyDescent="0.2">
      <c r="A22" s="170"/>
      <c r="B22" s="70"/>
      <c r="C22" s="27"/>
      <c r="D22" s="27"/>
      <c r="E22" s="28"/>
      <c r="F22" s="29"/>
      <c r="G22" s="444"/>
      <c r="H22" s="442"/>
      <c r="I22" s="442"/>
      <c r="J22" s="445"/>
      <c r="K22" s="1">
        <f t="shared" si="0"/>
        <v>8</v>
      </c>
      <c r="L22" s="1" t="str">
        <f t="shared" si="1"/>
        <v>Yes</v>
      </c>
    </row>
    <row r="23" spans="1:12" ht="15" customHeight="1" x14ac:dyDescent="0.2">
      <c r="A23" s="170"/>
      <c r="B23" s="70"/>
      <c r="C23" s="27"/>
      <c r="D23" s="27"/>
      <c r="E23" s="28"/>
      <c r="F23" s="29"/>
      <c r="G23" s="444"/>
      <c r="H23" s="442"/>
      <c r="I23" s="442"/>
      <c r="J23" s="445"/>
      <c r="K23" s="1">
        <f t="shared" si="0"/>
        <v>8</v>
      </c>
      <c r="L23" s="1" t="str">
        <f t="shared" si="1"/>
        <v>Yes</v>
      </c>
    </row>
    <row r="24" spans="1:12" ht="15" customHeight="1" x14ac:dyDescent="0.2">
      <c r="A24" s="170"/>
      <c r="B24" s="70"/>
      <c r="C24" s="27"/>
      <c r="D24" s="27"/>
      <c r="E24" s="28"/>
      <c r="F24" s="29"/>
      <c r="G24" s="444"/>
      <c r="H24" s="442"/>
      <c r="I24" s="442"/>
      <c r="J24" s="445"/>
      <c r="K24" s="1">
        <f t="shared" si="0"/>
        <v>8</v>
      </c>
      <c r="L24" s="1" t="str">
        <f t="shared" si="1"/>
        <v>Yes</v>
      </c>
    </row>
    <row r="25" spans="1:12" ht="15" customHeight="1" x14ac:dyDescent="0.2">
      <c r="A25" s="170"/>
      <c r="B25" s="70"/>
      <c r="C25" s="27"/>
      <c r="D25" s="27"/>
      <c r="E25" s="28"/>
      <c r="F25" s="29"/>
      <c r="G25" s="444"/>
      <c r="H25" s="442"/>
      <c r="I25" s="442"/>
      <c r="J25" s="445"/>
      <c r="K25" s="1">
        <f t="shared" si="0"/>
        <v>8</v>
      </c>
      <c r="L25" s="1" t="str">
        <f t="shared" si="1"/>
        <v>Yes</v>
      </c>
    </row>
    <row r="26" spans="1:12" ht="15" customHeight="1" x14ac:dyDescent="0.2">
      <c r="A26" s="170"/>
      <c r="B26" s="70"/>
      <c r="C26" s="27"/>
      <c r="D26" s="27"/>
      <c r="E26" s="28"/>
      <c r="F26" s="29"/>
      <c r="G26" s="444"/>
      <c r="H26" s="442"/>
      <c r="I26" s="442"/>
      <c r="J26" s="445"/>
      <c r="K26" s="1">
        <f t="shared" si="0"/>
        <v>8</v>
      </c>
      <c r="L26" s="1" t="str">
        <f t="shared" si="1"/>
        <v>Yes</v>
      </c>
    </row>
    <row r="27" spans="1:12" ht="15" customHeight="1" x14ac:dyDescent="0.2">
      <c r="A27" s="441"/>
      <c r="B27" s="443"/>
      <c r="C27" s="27"/>
      <c r="D27" s="27"/>
      <c r="E27" s="28"/>
      <c r="F27" s="29"/>
      <c r="G27" s="444"/>
      <c r="H27" s="442"/>
      <c r="I27" s="442"/>
      <c r="J27" s="445"/>
      <c r="K27" s="1">
        <f t="shared" si="0"/>
        <v>8</v>
      </c>
      <c r="L27" s="1" t="str">
        <f t="shared" si="1"/>
        <v>Yes</v>
      </c>
    </row>
    <row r="28" spans="1:12" ht="15" customHeight="1" x14ac:dyDescent="0.2">
      <c r="A28" s="441"/>
      <c r="B28" s="443"/>
      <c r="C28" s="27"/>
      <c r="D28" s="27"/>
      <c r="E28" s="28"/>
      <c r="F28" s="29"/>
      <c r="G28" s="444"/>
      <c r="H28" s="442"/>
      <c r="I28" s="442"/>
      <c r="J28" s="445"/>
      <c r="K28" s="1">
        <f t="shared" si="0"/>
        <v>8</v>
      </c>
      <c r="L28" s="1" t="str">
        <f t="shared" si="1"/>
        <v>Yes</v>
      </c>
    </row>
    <row r="29" spans="1:12" ht="15" customHeight="1" x14ac:dyDescent="0.2">
      <c r="A29" s="441"/>
      <c r="B29" s="443"/>
      <c r="C29" s="27"/>
      <c r="D29" s="27"/>
      <c r="E29" s="28"/>
      <c r="F29" s="29"/>
      <c r="G29" s="444"/>
      <c r="H29" s="442"/>
      <c r="I29" s="442"/>
      <c r="J29" s="445"/>
      <c r="K29" s="1">
        <f t="shared" si="0"/>
        <v>8</v>
      </c>
      <c r="L29" s="1" t="str">
        <f t="shared" si="1"/>
        <v>Yes</v>
      </c>
    </row>
    <row r="30" spans="1:12" ht="15" customHeight="1" x14ac:dyDescent="0.2">
      <c r="A30" s="441"/>
      <c r="B30" s="443"/>
      <c r="C30" s="27"/>
      <c r="D30" s="27"/>
      <c r="E30" s="28"/>
      <c r="F30" s="29"/>
      <c r="G30" s="444"/>
      <c r="H30" s="442"/>
      <c r="I30" s="442"/>
      <c r="J30" s="445"/>
      <c r="K30" s="1">
        <f t="shared" si="0"/>
        <v>8</v>
      </c>
      <c r="L30" s="1" t="str">
        <f t="shared" si="1"/>
        <v>Yes</v>
      </c>
    </row>
    <row r="31" spans="1:12" ht="15" customHeight="1" x14ac:dyDescent="0.2">
      <c r="A31" s="441"/>
      <c r="B31" s="443"/>
      <c r="C31" s="27"/>
      <c r="D31" s="27"/>
      <c r="E31" s="28"/>
      <c r="F31" s="29"/>
      <c r="G31" s="444"/>
      <c r="H31" s="442"/>
      <c r="I31" s="442"/>
      <c r="J31" s="445"/>
      <c r="K31" s="1">
        <f t="shared" si="0"/>
        <v>8</v>
      </c>
      <c r="L31" s="1" t="str">
        <f t="shared" si="1"/>
        <v>Yes</v>
      </c>
    </row>
    <row r="32" spans="1:12" ht="15" customHeight="1" x14ac:dyDescent="0.2">
      <c r="A32" s="441"/>
      <c r="B32" s="443"/>
      <c r="C32" s="27"/>
      <c r="D32" s="27"/>
      <c r="E32" s="28"/>
      <c r="F32" s="29"/>
      <c r="G32" s="444"/>
      <c r="H32" s="442"/>
      <c r="I32" s="442"/>
      <c r="J32" s="445"/>
      <c r="K32" s="1">
        <f t="shared" si="0"/>
        <v>8</v>
      </c>
      <c r="L32" s="1" t="str">
        <f t="shared" si="1"/>
        <v>Yes</v>
      </c>
    </row>
    <row r="33" spans="1:12" ht="15" customHeight="1" x14ac:dyDescent="0.2">
      <c r="A33" s="441"/>
      <c r="B33" s="443"/>
      <c r="C33" s="27"/>
      <c r="D33" s="27"/>
      <c r="E33" s="28"/>
      <c r="F33" s="29"/>
      <c r="G33" s="444"/>
      <c r="H33" s="442"/>
      <c r="I33" s="442"/>
      <c r="J33" s="445"/>
      <c r="K33" s="1">
        <f t="shared" si="0"/>
        <v>8</v>
      </c>
      <c r="L33" s="1" t="str">
        <f t="shared" si="1"/>
        <v>Yes</v>
      </c>
    </row>
    <row r="34" spans="1:12" ht="15" customHeight="1" x14ac:dyDescent="0.2">
      <c r="A34" s="441"/>
      <c r="B34" s="443"/>
      <c r="C34" s="27"/>
      <c r="D34" s="27"/>
      <c r="E34" s="28"/>
      <c r="F34" s="29"/>
      <c r="G34" s="444"/>
      <c r="H34" s="442"/>
      <c r="I34" s="442"/>
      <c r="J34" s="445"/>
      <c r="K34" s="1">
        <f t="shared" si="0"/>
        <v>8</v>
      </c>
      <c r="L34" s="1" t="str">
        <f t="shared" si="1"/>
        <v>Yes</v>
      </c>
    </row>
    <row r="35" spans="1:12" ht="15" customHeight="1" x14ac:dyDescent="0.2">
      <c r="A35" s="441"/>
      <c r="B35" s="443"/>
      <c r="C35" s="27"/>
      <c r="D35" s="27"/>
      <c r="E35" s="28"/>
      <c r="F35" s="29"/>
      <c r="G35" s="444"/>
      <c r="H35" s="442"/>
      <c r="I35" s="442"/>
      <c r="J35" s="445"/>
      <c r="K35" s="1">
        <f t="shared" si="0"/>
        <v>8</v>
      </c>
      <c r="L35" s="1" t="str">
        <f t="shared" si="1"/>
        <v>Yes</v>
      </c>
    </row>
    <row r="36" spans="1:12" ht="15" customHeight="1" x14ac:dyDescent="0.2">
      <c r="A36" s="170"/>
      <c r="B36" s="70"/>
      <c r="C36" s="27"/>
      <c r="D36" s="27"/>
      <c r="E36" s="28"/>
      <c r="F36" s="29"/>
      <c r="G36" s="69"/>
      <c r="H36" s="71"/>
      <c r="I36" s="71"/>
      <c r="J36" s="171"/>
      <c r="K36" s="1">
        <f t="shared" si="0"/>
        <v>8</v>
      </c>
      <c r="L36" s="1" t="str">
        <f t="shared" si="1"/>
        <v>Yes</v>
      </c>
    </row>
    <row r="37" spans="1:12" ht="15" customHeight="1" x14ac:dyDescent="0.2">
      <c r="A37" s="170"/>
      <c r="B37" s="70"/>
      <c r="C37" s="27"/>
      <c r="D37" s="27"/>
      <c r="E37" s="28"/>
      <c r="F37" s="29"/>
      <c r="G37" s="69"/>
      <c r="H37" s="71"/>
      <c r="I37" s="71"/>
      <c r="J37" s="171"/>
      <c r="K37" s="1">
        <f t="shared" si="0"/>
        <v>8</v>
      </c>
      <c r="L37" s="1" t="str">
        <f t="shared" si="1"/>
        <v>Yes</v>
      </c>
    </row>
    <row r="38" spans="1:12" ht="15" customHeight="1" x14ac:dyDescent="0.2">
      <c r="A38" s="170"/>
      <c r="B38" s="70"/>
      <c r="C38" s="27"/>
      <c r="D38" s="27"/>
      <c r="E38" s="28"/>
      <c r="F38" s="29"/>
      <c r="G38" s="69"/>
      <c r="H38" s="71"/>
      <c r="I38" s="71"/>
      <c r="J38" s="171"/>
      <c r="K38" s="1">
        <f t="shared" si="0"/>
        <v>8</v>
      </c>
      <c r="L38" s="1" t="str">
        <f t="shared" si="1"/>
        <v>Yes</v>
      </c>
    </row>
    <row r="39" spans="1:12" ht="15" customHeight="1" x14ac:dyDescent="0.2">
      <c r="A39" s="170"/>
      <c r="B39" s="70"/>
      <c r="C39" s="27"/>
      <c r="D39" s="27"/>
      <c r="E39" s="28"/>
      <c r="F39" s="29"/>
      <c r="G39" s="69"/>
      <c r="H39" s="71"/>
      <c r="I39" s="71"/>
      <c r="J39" s="171"/>
      <c r="K39" s="1">
        <f t="shared" si="0"/>
        <v>8</v>
      </c>
      <c r="L39" s="1" t="str">
        <f t="shared" si="1"/>
        <v>Yes</v>
      </c>
    </row>
    <row r="40" spans="1:12" ht="15" customHeight="1" x14ac:dyDescent="0.2">
      <c r="A40" s="170"/>
      <c r="B40" s="70"/>
      <c r="C40" s="27"/>
      <c r="D40" s="27"/>
      <c r="E40" s="28"/>
      <c r="F40" s="29"/>
      <c r="G40" s="69"/>
      <c r="H40" s="71"/>
      <c r="I40" s="71"/>
      <c r="J40" s="171"/>
      <c r="K40" s="1">
        <f t="shared" si="0"/>
        <v>8</v>
      </c>
      <c r="L40" s="1" t="str">
        <f t="shared" si="1"/>
        <v>Yes</v>
      </c>
    </row>
    <row r="41" spans="1:12" ht="15" customHeight="1" x14ac:dyDescent="0.2">
      <c r="A41" s="170"/>
      <c r="B41" s="70"/>
      <c r="C41" s="27"/>
      <c r="D41" s="27"/>
      <c r="E41" s="28"/>
      <c r="F41" s="29"/>
      <c r="G41" s="69"/>
      <c r="H41" s="71"/>
      <c r="I41" s="71"/>
      <c r="J41" s="171"/>
      <c r="K41" s="1">
        <f t="shared" si="0"/>
        <v>8</v>
      </c>
      <c r="L41" s="1" t="str">
        <f t="shared" si="1"/>
        <v>Yes</v>
      </c>
    </row>
    <row r="42" spans="1:12" ht="15" customHeight="1" x14ac:dyDescent="0.2">
      <c r="A42" s="170"/>
      <c r="B42" s="70"/>
      <c r="C42" s="27"/>
      <c r="D42" s="27"/>
      <c r="E42" s="28"/>
      <c r="F42" s="29"/>
      <c r="G42" s="69"/>
      <c r="H42" s="71"/>
      <c r="I42" s="71"/>
      <c r="J42" s="171"/>
      <c r="K42" s="1">
        <f t="shared" si="0"/>
        <v>8</v>
      </c>
      <c r="L42" s="1" t="str">
        <f t="shared" si="1"/>
        <v>Yes</v>
      </c>
    </row>
    <row r="43" spans="1:12" ht="15" customHeight="1" x14ac:dyDescent="0.2">
      <c r="A43" s="170"/>
      <c r="B43" s="70"/>
      <c r="C43" s="27"/>
      <c r="D43" s="27"/>
      <c r="E43" s="28"/>
      <c r="F43" s="29"/>
      <c r="G43" s="69"/>
      <c r="H43" s="71"/>
      <c r="I43" s="71"/>
      <c r="J43" s="171"/>
      <c r="K43" s="1">
        <f t="shared" si="0"/>
        <v>8</v>
      </c>
      <c r="L43" s="1" t="str">
        <f t="shared" si="1"/>
        <v>Yes</v>
      </c>
    </row>
    <row r="44" spans="1:12" ht="15" customHeight="1" x14ac:dyDescent="0.2">
      <c r="A44" s="170"/>
      <c r="B44" s="70"/>
      <c r="C44" s="27"/>
      <c r="D44" s="27"/>
      <c r="E44" s="28"/>
      <c r="F44" s="29"/>
      <c r="G44" s="69"/>
      <c r="H44" s="71"/>
      <c r="I44" s="71"/>
      <c r="J44" s="171"/>
      <c r="K44" s="1">
        <f t="shared" si="0"/>
        <v>8</v>
      </c>
      <c r="L44" s="1" t="str">
        <f t="shared" si="1"/>
        <v>Yes</v>
      </c>
    </row>
    <row r="45" spans="1:12" ht="15" customHeight="1" x14ac:dyDescent="0.2">
      <c r="A45" s="170"/>
      <c r="B45" s="70"/>
      <c r="C45" s="27"/>
      <c r="D45" s="27"/>
      <c r="E45" s="28"/>
      <c r="F45" s="29"/>
      <c r="G45" s="69"/>
      <c r="H45" s="71"/>
      <c r="I45" s="71"/>
      <c r="J45" s="171"/>
      <c r="K45" s="1">
        <f t="shared" si="0"/>
        <v>8</v>
      </c>
      <c r="L45" s="1" t="str">
        <f t="shared" si="1"/>
        <v>Yes</v>
      </c>
    </row>
    <row r="46" spans="1:12" ht="15" customHeight="1" x14ac:dyDescent="0.2">
      <c r="A46" s="170"/>
      <c r="B46" s="70"/>
      <c r="C46" s="27"/>
      <c r="D46" s="27"/>
      <c r="E46" s="28"/>
      <c r="F46" s="29"/>
      <c r="G46" s="69"/>
      <c r="H46" s="71"/>
      <c r="I46" s="71"/>
      <c r="J46" s="171"/>
      <c r="K46" s="1">
        <f t="shared" si="0"/>
        <v>8</v>
      </c>
      <c r="L46" s="1" t="str">
        <f t="shared" si="1"/>
        <v>Yes</v>
      </c>
    </row>
    <row r="47" spans="1:12" ht="15" customHeight="1" x14ac:dyDescent="0.2">
      <c r="A47" s="170"/>
      <c r="B47" s="70"/>
      <c r="C47" s="27"/>
      <c r="D47" s="27"/>
      <c r="E47" s="28"/>
      <c r="F47" s="29"/>
      <c r="G47" s="69"/>
      <c r="H47" s="71"/>
      <c r="I47" s="71"/>
      <c r="J47" s="171"/>
      <c r="K47" s="1">
        <f t="shared" si="0"/>
        <v>8</v>
      </c>
      <c r="L47" s="1" t="str">
        <f t="shared" si="1"/>
        <v>Yes</v>
      </c>
    </row>
    <row r="48" spans="1:12" ht="15" customHeight="1" x14ac:dyDescent="0.2">
      <c r="A48" s="441"/>
      <c r="B48" s="443"/>
      <c r="C48" s="27"/>
      <c r="D48" s="27"/>
      <c r="E48" s="28"/>
      <c r="F48" s="29"/>
      <c r="G48" s="444"/>
      <c r="H48" s="442"/>
      <c r="I48" s="442"/>
      <c r="J48" s="445"/>
      <c r="K48" s="1">
        <f t="shared" si="0"/>
        <v>8</v>
      </c>
      <c r="L48" s="1" t="str">
        <f t="shared" si="1"/>
        <v>Yes</v>
      </c>
    </row>
    <row r="49" spans="1:12" ht="15" customHeight="1" x14ac:dyDescent="0.2">
      <c r="A49" s="441"/>
      <c r="B49" s="443"/>
      <c r="C49" s="27"/>
      <c r="D49" s="27"/>
      <c r="E49" s="28"/>
      <c r="F49" s="29"/>
      <c r="G49" s="444"/>
      <c r="H49" s="442"/>
      <c r="I49" s="442"/>
      <c r="J49" s="445"/>
      <c r="K49" s="1">
        <f t="shared" si="0"/>
        <v>8</v>
      </c>
      <c r="L49" s="1" t="str">
        <f t="shared" si="1"/>
        <v>Yes</v>
      </c>
    </row>
    <row r="50" spans="1:12" ht="15" customHeight="1" x14ac:dyDescent="0.2">
      <c r="A50" s="441"/>
      <c r="B50" s="443"/>
      <c r="C50" s="27"/>
      <c r="D50" s="27"/>
      <c r="E50" s="28"/>
      <c r="F50" s="29"/>
      <c r="G50" s="444"/>
      <c r="H50" s="442"/>
      <c r="I50" s="442"/>
      <c r="J50" s="445"/>
      <c r="K50" s="1">
        <f t="shared" si="0"/>
        <v>8</v>
      </c>
      <c r="L50" s="1" t="str">
        <f t="shared" si="1"/>
        <v>Yes</v>
      </c>
    </row>
    <row r="51" spans="1:12" ht="15" customHeight="1" x14ac:dyDescent="0.2">
      <c r="A51" s="441"/>
      <c r="B51" s="443"/>
      <c r="C51" s="27"/>
      <c r="D51" s="27"/>
      <c r="E51" s="28"/>
      <c r="F51" s="29"/>
      <c r="G51" s="444"/>
      <c r="H51" s="442"/>
      <c r="I51" s="442"/>
      <c r="J51" s="445"/>
      <c r="K51" s="1">
        <f t="shared" si="0"/>
        <v>8</v>
      </c>
      <c r="L51" s="1" t="str">
        <f t="shared" si="1"/>
        <v>Yes</v>
      </c>
    </row>
    <row r="52" spans="1:12" ht="15" customHeight="1" x14ac:dyDescent="0.2">
      <c r="A52" s="441"/>
      <c r="B52" s="443"/>
      <c r="C52" s="27"/>
      <c r="D52" s="27"/>
      <c r="E52" s="28"/>
      <c r="F52" s="29"/>
      <c r="G52" s="444"/>
      <c r="H52" s="442"/>
      <c r="I52" s="442"/>
      <c r="J52" s="445"/>
      <c r="K52" s="1">
        <f t="shared" si="0"/>
        <v>8</v>
      </c>
      <c r="L52" s="1" t="str">
        <f t="shared" si="1"/>
        <v>Yes</v>
      </c>
    </row>
    <row r="53" spans="1:12" ht="15" customHeight="1" x14ac:dyDescent="0.2">
      <c r="A53" s="441"/>
      <c r="B53" s="443"/>
      <c r="C53" s="27"/>
      <c r="D53" s="27"/>
      <c r="E53" s="28"/>
      <c r="F53" s="29"/>
      <c r="G53" s="444"/>
      <c r="H53" s="442"/>
      <c r="I53" s="442"/>
      <c r="J53" s="445"/>
      <c r="K53" s="1">
        <f t="shared" si="0"/>
        <v>8</v>
      </c>
      <c r="L53" s="1" t="str">
        <f t="shared" si="1"/>
        <v>Yes</v>
      </c>
    </row>
    <row r="54" spans="1:12" ht="15" customHeight="1" x14ac:dyDescent="0.2">
      <c r="A54" s="441"/>
      <c r="B54" s="443"/>
      <c r="C54" s="27"/>
      <c r="D54" s="27"/>
      <c r="E54" s="28"/>
      <c r="F54" s="29"/>
      <c r="G54" s="444"/>
      <c r="H54" s="442"/>
      <c r="I54" s="442"/>
      <c r="J54" s="445"/>
      <c r="K54" s="1">
        <f t="shared" si="0"/>
        <v>8</v>
      </c>
      <c r="L54" s="1" t="str">
        <f t="shared" si="1"/>
        <v>Yes</v>
      </c>
    </row>
    <row r="55" spans="1:12" ht="15" customHeight="1" x14ac:dyDescent="0.2">
      <c r="A55" s="441"/>
      <c r="B55" s="443"/>
      <c r="C55" s="27"/>
      <c r="D55" s="27"/>
      <c r="E55" s="28"/>
      <c r="F55" s="29"/>
      <c r="G55" s="444"/>
      <c r="H55" s="442"/>
      <c r="I55" s="442"/>
      <c r="J55" s="445"/>
      <c r="K55" s="1">
        <f t="shared" si="0"/>
        <v>8</v>
      </c>
      <c r="L55" s="1" t="str">
        <f t="shared" si="1"/>
        <v>Yes</v>
      </c>
    </row>
    <row r="56" spans="1:12" ht="15" customHeight="1" x14ac:dyDescent="0.2">
      <c r="A56" s="441"/>
      <c r="B56" s="443"/>
      <c r="C56" s="27"/>
      <c r="D56" s="27"/>
      <c r="E56" s="28"/>
      <c r="F56" s="29"/>
      <c r="G56" s="444"/>
      <c r="H56" s="442"/>
      <c r="I56" s="442"/>
      <c r="J56" s="445"/>
      <c r="K56" s="1">
        <f t="shared" si="0"/>
        <v>8</v>
      </c>
      <c r="L56" s="1" t="str">
        <f t="shared" si="1"/>
        <v>Yes</v>
      </c>
    </row>
    <row r="57" spans="1:12" ht="15" customHeight="1" x14ac:dyDescent="0.2">
      <c r="A57" s="441"/>
      <c r="B57" s="443"/>
      <c r="C57" s="27"/>
      <c r="D57" s="27"/>
      <c r="E57" s="28"/>
      <c r="F57" s="29"/>
      <c r="G57" s="444"/>
      <c r="H57" s="442"/>
      <c r="I57" s="442"/>
      <c r="J57" s="445"/>
      <c r="K57" s="1">
        <f t="shared" si="0"/>
        <v>8</v>
      </c>
      <c r="L57" s="1" t="str">
        <f t="shared" si="1"/>
        <v>Yes</v>
      </c>
    </row>
    <row r="58" spans="1:12" ht="15" customHeight="1" x14ac:dyDescent="0.2">
      <c r="A58" s="441"/>
      <c r="B58" s="443"/>
      <c r="C58" s="27"/>
      <c r="D58" s="27"/>
      <c r="E58" s="28"/>
      <c r="F58" s="29"/>
      <c r="G58" s="444"/>
      <c r="H58" s="442"/>
      <c r="I58" s="442"/>
      <c r="J58" s="445"/>
      <c r="K58" s="1">
        <f t="shared" si="0"/>
        <v>8</v>
      </c>
      <c r="L58" s="1" t="str">
        <f t="shared" si="1"/>
        <v>Yes</v>
      </c>
    </row>
    <row r="59" spans="1:12" ht="15" customHeight="1" x14ac:dyDescent="0.2">
      <c r="A59" s="441"/>
      <c r="B59" s="443"/>
      <c r="C59" s="27"/>
      <c r="D59" s="27"/>
      <c r="E59" s="28"/>
      <c r="F59" s="29"/>
      <c r="G59" s="444"/>
      <c r="H59" s="442"/>
      <c r="I59" s="442"/>
      <c r="J59" s="445"/>
      <c r="K59" s="1">
        <f t="shared" si="0"/>
        <v>8</v>
      </c>
      <c r="L59" s="1" t="str">
        <f t="shared" si="1"/>
        <v>Yes</v>
      </c>
    </row>
    <row r="60" spans="1:12" ht="15" customHeight="1" x14ac:dyDescent="0.2">
      <c r="A60" s="441"/>
      <c r="B60" s="443"/>
      <c r="C60" s="27"/>
      <c r="D60" s="27"/>
      <c r="E60" s="28"/>
      <c r="F60" s="29"/>
      <c r="G60" s="444"/>
      <c r="H60" s="442"/>
      <c r="I60" s="442"/>
      <c r="J60" s="445"/>
      <c r="K60" s="1">
        <f t="shared" si="0"/>
        <v>8</v>
      </c>
      <c r="L60" s="1" t="str">
        <f t="shared" si="1"/>
        <v>Yes</v>
      </c>
    </row>
    <row r="61" spans="1:12" ht="15" customHeight="1" x14ac:dyDescent="0.2">
      <c r="A61" s="441"/>
      <c r="B61" s="443"/>
      <c r="C61" s="27"/>
      <c r="D61" s="27"/>
      <c r="E61" s="28"/>
      <c r="F61" s="29"/>
      <c r="G61" s="444"/>
      <c r="H61" s="442"/>
      <c r="I61" s="442"/>
      <c r="J61" s="445"/>
      <c r="K61" s="1">
        <f t="shared" si="0"/>
        <v>8</v>
      </c>
      <c r="L61" s="1" t="str">
        <f t="shared" si="1"/>
        <v>Yes</v>
      </c>
    </row>
    <row r="62" spans="1:12" ht="15" customHeight="1" x14ac:dyDescent="0.2">
      <c r="A62" s="441"/>
      <c r="B62" s="443"/>
      <c r="C62" s="27"/>
      <c r="D62" s="27"/>
      <c r="E62" s="28"/>
      <c r="F62" s="29"/>
      <c r="G62" s="444"/>
      <c r="H62" s="442"/>
      <c r="I62" s="442"/>
      <c r="J62" s="445"/>
      <c r="K62" s="1">
        <f t="shared" si="0"/>
        <v>8</v>
      </c>
      <c r="L62" s="1" t="str">
        <f t="shared" si="1"/>
        <v>Yes</v>
      </c>
    </row>
    <row r="63" spans="1:12" ht="15" customHeight="1" x14ac:dyDescent="0.2">
      <c r="A63" s="441"/>
      <c r="B63" s="443"/>
      <c r="C63" s="27"/>
      <c r="D63" s="27"/>
      <c r="E63" s="28"/>
      <c r="F63" s="29"/>
      <c r="G63" s="444"/>
      <c r="H63" s="442"/>
      <c r="I63" s="442"/>
      <c r="J63" s="445"/>
      <c r="K63" s="1">
        <f t="shared" si="0"/>
        <v>8</v>
      </c>
      <c r="L63" s="1" t="str">
        <f t="shared" si="1"/>
        <v>Yes</v>
      </c>
    </row>
    <row r="64" spans="1:12" ht="15" customHeight="1" x14ac:dyDescent="0.2">
      <c r="A64" s="441"/>
      <c r="B64" s="443"/>
      <c r="C64" s="27"/>
      <c r="D64" s="27"/>
      <c r="E64" s="28"/>
      <c r="F64" s="29"/>
      <c r="G64" s="444"/>
      <c r="H64" s="442"/>
      <c r="I64" s="442"/>
      <c r="J64" s="445"/>
      <c r="K64" s="1">
        <f t="shared" si="0"/>
        <v>8</v>
      </c>
      <c r="L64" s="1" t="str">
        <f t="shared" si="1"/>
        <v>Yes</v>
      </c>
    </row>
    <row r="65" spans="1:12" ht="15" customHeight="1" x14ac:dyDescent="0.2">
      <c r="A65" s="441"/>
      <c r="B65" s="443"/>
      <c r="C65" s="27"/>
      <c r="D65" s="27"/>
      <c r="E65" s="28"/>
      <c r="F65" s="29"/>
      <c r="G65" s="444"/>
      <c r="H65" s="442"/>
      <c r="I65" s="442"/>
      <c r="J65" s="445"/>
      <c r="K65" s="1">
        <f t="shared" si="0"/>
        <v>8</v>
      </c>
      <c r="L65" s="1" t="str">
        <f t="shared" si="1"/>
        <v>Yes</v>
      </c>
    </row>
    <row r="66" spans="1:12" ht="15" customHeight="1" x14ac:dyDescent="0.2">
      <c r="A66" s="441"/>
      <c r="B66" s="443"/>
      <c r="C66" s="27"/>
      <c r="D66" s="27"/>
      <c r="E66" s="28"/>
      <c r="F66" s="29"/>
      <c r="G66" s="444"/>
      <c r="H66" s="442"/>
      <c r="I66" s="442"/>
      <c r="J66" s="445"/>
      <c r="K66" s="1">
        <f t="shared" si="0"/>
        <v>8</v>
      </c>
      <c r="L66" s="1" t="str">
        <f t="shared" si="1"/>
        <v>Yes</v>
      </c>
    </row>
    <row r="67" spans="1:12" ht="15" customHeight="1" x14ac:dyDescent="0.2">
      <c r="A67" s="441"/>
      <c r="B67" s="443"/>
      <c r="C67" s="27"/>
      <c r="D67" s="27"/>
      <c r="E67" s="28"/>
      <c r="F67" s="29"/>
      <c r="G67" s="444"/>
      <c r="H67" s="442"/>
      <c r="I67" s="442"/>
      <c r="J67" s="445"/>
      <c r="K67" s="1">
        <f t="shared" si="0"/>
        <v>8</v>
      </c>
      <c r="L67" s="1" t="str">
        <f t="shared" si="1"/>
        <v>Yes</v>
      </c>
    </row>
    <row r="68" spans="1:12" ht="15" customHeight="1" x14ac:dyDescent="0.2">
      <c r="A68" s="441"/>
      <c r="B68" s="443"/>
      <c r="C68" s="27"/>
      <c r="D68" s="27"/>
      <c r="E68" s="28"/>
      <c r="F68" s="29"/>
      <c r="G68" s="444"/>
      <c r="H68" s="442"/>
      <c r="I68" s="442"/>
      <c r="J68" s="445"/>
      <c r="K68" s="1">
        <f t="shared" si="0"/>
        <v>8</v>
      </c>
      <c r="L68" s="1" t="str">
        <f t="shared" si="1"/>
        <v>Yes</v>
      </c>
    </row>
    <row r="69" spans="1:12" ht="15" customHeight="1" x14ac:dyDescent="0.2">
      <c r="A69" s="441"/>
      <c r="B69" s="443"/>
      <c r="C69" s="27"/>
      <c r="D69" s="27"/>
      <c r="E69" s="28"/>
      <c r="F69" s="29"/>
      <c r="G69" s="444"/>
      <c r="H69" s="442"/>
      <c r="I69" s="442"/>
      <c r="J69" s="445"/>
      <c r="K69" s="1">
        <f t="shared" si="0"/>
        <v>8</v>
      </c>
      <c r="L69" s="1" t="str">
        <f t="shared" si="1"/>
        <v>Yes</v>
      </c>
    </row>
    <row r="70" spans="1:12" ht="15" customHeight="1" x14ac:dyDescent="0.2">
      <c r="A70" s="441"/>
      <c r="B70" s="443"/>
      <c r="C70" s="27"/>
      <c r="D70" s="27"/>
      <c r="E70" s="28"/>
      <c r="F70" s="29"/>
      <c r="G70" s="444"/>
      <c r="H70" s="442"/>
      <c r="I70" s="442"/>
      <c r="J70" s="445"/>
      <c r="K70" s="1">
        <f t="shared" si="0"/>
        <v>8</v>
      </c>
      <c r="L70" s="1" t="str">
        <f t="shared" si="1"/>
        <v>Yes</v>
      </c>
    </row>
    <row r="71" spans="1:12" ht="15" customHeight="1" x14ac:dyDescent="0.2">
      <c r="A71" s="487" t="s">
        <v>92</v>
      </c>
      <c r="B71" s="488"/>
      <c r="C71" s="488"/>
      <c r="D71" s="488"/>
      <c r="E71" s="32">
        <f>SUM(E11:E70)</f>
        <v>0</v>
      </c>
      <c r="F71" s="489" t="s">
        <v>93</v>
      </c>
      <c r="G71" s="489"/>
      <c r="H71" s="489"/>
      <c r="I71" s="489"/>
      <c r="J71" s="172">
        <f>SUM(F11:F70)</f>
        <v>0</v>
      </c>
      <c r="L71" s="1">
        <f>COUNTIF(L11:L70,"Yes")</f>
        <v>60</v>
      </c>
    </row>
    <row r="72" spans="1:12" ht="15" customHeight="1" x14ac:dyDescent="0.2">
      <c r="A72" s="451"/>
      <c r="B72" s="452"/>
      <c r="C72" s="452"/>
      <c r="D72" s="452"/>
      <c r="E72" s="452"/>
      <c r="F72" s="452"/>
      <c r="G72" s="452"/>
      <c r="H72" s="452"/>
      <c r="I72" s="452"/>
      <c r="J72" s="453"/>
    </row>
    <row r="73" spans="1:12" ht="18" customHeight="1" x14ac:dyDescent="0.2">
      <c r="A73" s="454" t="s">
        <v>44</v>
      </c>
      <c r="B73" s="455"/>
      <c r="C73" s="455"/>
      <c r="D73" s="455"/>
      <c r="E73" s="455"/>
      <c r="F73" s="455"/>
      <c r="G73" s="455"/>
      <c r="H73" s="455"/>
      <c r="I73" s="455"/>
      <c r="J73" s="456"/>
    </row>
    <row r="74" spans="1:12" ht="18" customHeight="1" x14ac:dyDescent="0.2">
      <c r="A74" s="454" t="s">
        <v>508</v>
      </c>
      <c r="B74" s="455"/>
      <c r="C74" s="455"/>
      <c r="D74" s="455"/>
      <c r="E74" s="455"/>
      <c r="F74" s="455"/>
      <c r="G74" s="455"/>
      <c r="H74" s="455"/>
      <c r="I74" s="455"/>
      <c r="J74" s="456"/>
    </row>
    <row r="75" spans="1:12" ht="15" customHeight="1" x14ac:dyDescent="0.2">
      <c r="A75" s="460" t="s">
        <v>49</v>
      </c>
      <c r="B75" s="461"/>
      <c r="C75" s="461"/>
      <c r="D75" s="462"/>
      <c r="E75" s="457" t="s">
        <v>43</v>
      </c>
      <c r="F75" s="469" t="s">
        <v>104</v>
      </c>
      <c r="G75" s="470" t="s">
        <v>53</v>
      </c>
      <c r="H75" s="461"/>
      <c r="I75" s="461"/>
      <c r="J75" s="482"/>
    </row>
    <row r="76" spans="1:12" ht="15" customHeight="1" x14ac:dyDescent="0.2">
      <c r="A76" s="463"/>
      <c r="B76" s="464"/>
      <c r="C76" s="464"/>
      <c r="D76" s="465"/>
      <c r="E76" s="458"/>
      <c r="F76" s="458"/>
      <c r="G76" s="483"/>
      <c r="H76" s="464"/>
      <c r="I76" s="464"/>
      <c r="J76" s="484"/>
    </row>
    <row r="77" spans="1:12" ht="15" customHeight="1" x14ac:dyDescent="0.2">
      <c r="A77" s="463"/>
      <c r="B77" s="464"/>
      <c r="C77" s="464"/>
      <c r="D77" s="465"/>
      <c r="E77" s="458"/>
      <c r="F77" s="458"/>
      <c r="G77" s="483"/>
      <c r="H77" s="464"/>
      <c r="I77" s="464"/>
      <c r="J77" s="484"/>
    </row>
    <row r="78" spans="1:12" ht="15" customHeight="1" x14ac:dyDescent="0.2">
      <c r="A78" s="463"/>
      <c r="B78" s="464"/>
      <c r="C78" s="464"/>
      <c r="D78" s="465"/>
      <c r="E78" s="458"/>
      <c r="F78" s="458"/>
      <c r="G78" s="483"/>
      <c r="H78" s="464"/>
      <c r="I78" s="464"/>
      <c r="J78" s="484"/>
    </row>
    <row r="79" spans="1:12" ht="15" customHeight="1" x14ac:dyDescent="0.2">
      <c r="A79" s="463"/>
      <c r="B79" s="464"/>
      <c r="C79" s="464"/>
      <c r="D79" s="465"/>
      <c r="E79" s="458"/>
      <c r="F79" s="458"/>
      <c r="G79" s="483"/>
      <c r="H79" s="464"/>
      <c r="I79" s="464"/>
      <c r="J79" s="484"/>
    </row>
    <row r="80" spans="1:12" ht="14.25" customHeight="1" x14ac:dyDescent="0.2">
      <c r="A80" s="466"/>
      <c r="B80" s="467"/>
      <c r="C80" s="467"/>
      <c r="D80" s="468"/>
      <c r="E80" s="459"/>
      <c r="F80" s="459"/>
      <c r="G80" s="485"/>
      <c r="H80" s="467"/>
      <c r="I80" s="467"/>
      <c r="J80" s="486"/>
    </row>
    <row r="81" spans="1:12" ht="15" customHeight="1" x14ac:dyDescent="0.2">
      <c r="A81" s="441"/>
      <c r="B81" s="442"/>
      <c r="C81" s="442"/>
      <c r="D81" s="443"/>
      <c r="E81" s="27"/>
      <c r="F81" s="29"/>
      <c r="G81" s="444"/>
      <c r="H81" s="442"/>
      <c r="I81" s="442"/>
      <c r="J81" s="445"/>
      <c r="K81" s="1">
        <f t="shared" ref="K81:K105" si="2">COUNTBLANK(E81:J81)</f>
        <v>6</v>
      </c>
      <c r="L81" s="1" t="str">
        <f>IF(AND(A81&lt;&gt;"",K81&gt;3),"No","Yes")</f>
        <v>Yes</v>
      </c>
    </row>
    <row r="82" spans="1:12" ht="15" customHeight="1" x14ac:dyDescent="0.2">
      <c r="A82" s="441"/>
      <c r="B82" s="442"/>
      <c r="C82" s="442"/>
      <c r="D82" s="443"/>
      <c r="E82" s="27"/>
      <c r="F82" s="29"/>
      <c r="G82" s="444"/>
      <c r="H82" s="442"/>
      <c r="I82" s="442"/>
      <c r="J82" s="445"/>
      <c r="K82" s="1">
        <f t="shared" si="2"/>
        <v>6</v>
      </c>
      <c r="L82" s="1" t="str">
        <f t="shared" ref="L82:L105" si="3">IF(AND(A82&lt;&gt;"",K82&gt;3),"No","Yes")</f>
        <v>Yes</v>
      </c>
    </row>
    <row r="83" spans="1:12" ht="15" customHeight="1" x14ac:dyDescent="0.2">
      <c r="A83" s="441"/>
      <c r="B83" s="442"/>
      <c r="C83" s="442"/>
      <c r="D83" s="443"/>
      <c r="E83" s="27"/>
      <c r="F83" s="29"/>
      <c r="G83" s="444"/>
      <c r="H83" s="442"/>
      <c r="I83" s="442"/>
      <c r="J83" s="445"/>
      <c r="K83" s="1">
        <f t="shared" si="2"/>
        <v>6</v>
      </c>
      <c r="L83" s="1" t="str">
        <f t="shared" si="3"/>
        <v>Yes</v>
      </c>
    </row>
    <row r="84" spans="1:12" ht="15" customHeight="1" x14ac:dyDescent="0.2">
      <c r="A84" s="441"/>
      <c r="B84" s="442"/>
      <c r="C84" s="442"/>
      <c r="D84" s="443"/>
      <c r="E84" s="27"/>
      <c r="F84" s="29"/>
      <c r="G84" s="444"/>
      <c r="H84" s="442"/>
      <c r="I84" s="442"/>
      <c r="J84" s="445"/>
      <c r="K84" s="1">
        <f t="shared" si="2"/>
        <v>6</v>
      </c>
      <c r="L84" s="1" t="str">
        <f t="shared" si="3"/>
        <v>Yes</v>
      </c>
    </row>
    <row r="85" spans="1:12" ht="15" customHeight="1" x14ac:dyDescent="0.2">
      <c r="A85" s="441"/>
      <c r="B85" s="442"/>
      <c r="C85" s="442"/>
      <c r="D85" s="443"/>
      <c r="E85" s="27"/>
      <c r="F85" s="29"/>
      <c r="G85" s="444"/>
      <c r="H85" s="442"/>
      <c r="I85" s="442"/>
      <c r="J85" s="445"/>
      <c r="K85" s="1">
        <f t="shared" si="2"/>
        <v>6</v>
      </c>
      <c r="L85" s="1" t="str">
        <f t="shared" si="3"/>
        <v>Yes</v>
      </c>
    </row>
    <row r="86" spans="1:12" ht="15" customHeight="1" x14ac:dyDescent="0.2">
      <c r="A86" s="441"/>
      <c r="B86" s="442"/>
      <c r="C86" s="442"/>
      <c r="D86" s="443"/>
      <c r="E86" s="27"/>
      <c r="F86" s="29"/>
      <c r="G86" s="444"/>
      <c r="H86" s="442"/>
      <c r="I86" s="442"/>
      <c r="J86" s="445"/>
      <c r="K86" s="1">
        <f t="shared" si="2"/>
        <v>6</v>
      </c>
      <c r="L86" s="1" t="str">
        <f t="shared" si="3"/>
        <v>Yes</v>
      </c>
    </row>
    <row r="87" spans="1:12" ht="15" customHeight="1" x14ac:dyDescent="0.2">
      <c r="A87" s="441"/>
      <c r="B87" s="442"/>
      <c r="C87" s="442"/>
      <c r="D87" s="443"/>
      <c r="E87" s="27"/>
      <c r="F87" s="29"/>
      <c r="G87" s="444"/>
      <c r="H87" s="442"/>
      <c r="I87" s="442"/>
      <c r="J87" s="445"/>
      <c r="K87" s="1">
        <f t="shared" si="2"/>
        <v>6</v>
      </c>
      <c r="L87" s="1" t="str">
        <f t="shared" si="3"/>
        <v>Yes</v>
      </c>
    </row>
    <row r="88" spans="1:12" ht="15" customHeight="1" x14ac:dyDescent="0.2">
      <c r="A88" s="441"/>
      <c r="B88" s="442"/>
      <c r="C88" s="442"/>
      <c r="D88" s="443"/>
      <c r="E88" s="27"/>
      <c r="F88" s="29"/>
      <c r="G88" s="444"/>
      <c r="H88" s="442"/>
      <c r="I88" s="442"/>
      <c r="J88" s="445"/>
      <c r="K88" s="1">
        <f t="shared" si="2"/>
        <v>6</v>
      </c>
      <c r="L88" s="1" t="str">
        <f t="shared" si="3"/>
        <v>Yes</v>
      </c>
    </row>
    <row r="89" spans="1:12" ht="15" customHeight="1" x14ac:dyDescent="0.2">
      <c r="A89" s="441"/>
      <c r="B89" s="442"/>
      <c r="C89" s="442"/>
      <c r="D89" s="443"/>
      <c r="E89" s="27"/>
      <c r="F89" s="29"/>
      <c r="G89" s="444"/>
      <c r="H89" s="442"/>
      <c r="I89" s="442"/>
      <c r="J89" s="445"/>
      <c r="K89" s="1">
        <f t="shared" si="2"/>
        <v>6</v>
      </c>
      <c r="L89" s="1" t="str">
        <f t="shared" si="3"/>
        <v>Yes</v>
      </c>
    </row>
    <row r="90" spans="1:12" ht="15" customHeight="1" x14ac:dyDescent="0.2">
      <c r="A90" s="441"/>
      <c r="B90" s="442"/>
      <c r="C90" s="442"/>
      <c r="D90" s="443"/>
      <c r="E90" s="27"/>
      <c r="F90" s="29"/>
      <c r="G90" s="444"/>
      <c r="H90" s="442"/>
      <c r="I90" s="442"/>
      <c r="J90" s="445"/>
      <c r="K90" s="1">
        <f t="shared" si="2"/>
        <v>6</v>
      </c>
      <c r="L90" s="1" t="str">
        <f t="shared" si="3"/>
        <v>Yes</v>
      </c>
    </row>
    <row r="91" spans="1:12" ht="15" customHeight="1" x14ac:dyDescent="0.2">
      <c r="A91" s="441"/>
      <c r="B91" s="442"/>
      <c r="C91" s="442"/>
      <c r="D91" s="443"/>
      <c r="E91" s="27"/>
      <c r="F91" s="29"/>
      <c r="G91" s="444"/>
      <c r="H91" s="442"/>
      <c r="I91" s="442"/>
      <c r="J91" s="445"/>
      <c r="K91" s="1">
        <f t="shared" si="2"/>
        <v>6</v>
      </c>
      <c r="L91" s="1" t="str">
        <f t="shared" si="3"/>
        <v>Yes</v>
      </c>
    </row>
    <row r="92" spans="1:12" ht="15" customHeight="1" x14ac:dyDescent="0.2">
      <c r="A92" s="441"/>
      <c r="B92" s="442"/>
      <c r="C92" s="442"/>
      <c r="D92" s="443"/>
      <c r="E92" s="27"/>
      <c r="F92" s="29"/>
      <c r="G92" s="444"/>
      <c r="H92" s="442"/>
      <c r="I92" s="442"/>
      <c r="J92" s="445"/>
      <c r="K92" s="1">
        <f t="shared" si="2"/>
        <v>6</v>
      </c>
      <c r="L92" s="1" t="str">
        <f t="shared" si="3"/>
        <v>Yes</v>
      </c>
    </row>
    <row r="93" spans="1:12" ht="15" customHeight="1" x14ac:dyDescent="0.2">
      <c r="A93" s="441"/>
      <c r="B93" s="442"/>
      <c r="C93" s="442"/>
      <c r="D93" s="443"/>
      <c r="E93" s="27"/>
      <c r="F93" s="29"/>
      <c r="G93" s="444"/>
      <c r="H93" s="442"/>
      <c r="I93" s="442"/>
      <c r="J93" s="445"/>
      <c r="K93" s="1">
        <f t="shared" si="2"/>
        <v>6</v>
      </c>
      <c r="L93" s="1" t="str">
        <f t="shared" si="3"/>
        <v>Yes</v>
      </c>
    </row>
    <row r="94" spans="1:12" ht="15" customHeight="1" x14ac:dyDescent="0.2">
      <c r="A94" s="441"/>
      <c r="B94" s="442"/>
      <c r="C94" s="442"/>
      <c r="D94" s="443"/>
      <c r="E94" s="27"/>
      <c r="F94" s="29"/>
      <c r="G94" s="444"/>
      <c r="H94" s="442"/>
      <c r="I94" s="442"/>
      <c r="J94" s="445"/>
      <c r="K94" s="1">
        <f t="shared" si="2"/>
        <v>6</v>
      </c>
      <c r="L94" s="1" t="str">
        <f t="shared" si="3"/>
        <v>Yes</v>
      </c>
    </row>
    <row r="95" spans="1:12" ht="15" customHeight="1" x14ac:dyDescent="0.2">
      <c r="A95" s="441"/>
      <c r="B95" s="442"/>
      <c r="C95" s="442"/>
      <c r="D95" s="443"/>
      <c r="E95" s="27"/>
      <c r="F95" s="29"/>
      <c r="G95" s="444"/>
      <c r="H95" s="442"/>
      <c r="I95" s="442"/>
      <c r="J95" s="445"/>
      <c r="K95" s="1">
        <f t="shared" si="2"/>
        <v>6</v>
      </c>
      <c r="L95" s="1" t="str">
        <f t="shared" si="3"/>
        <v>Yes</v>
      </c>
    </row>
    <row r="96" spans="1:12" ht="15" customHeight="1" x14ac:dyDescent="0.2">
      <c r="A96" s="441"/>
      <c r="B96" s="442"/>
      <c r="C96" s="442"/>
      <c r="D96" s="443"/>
      <c r="E96" s="27"/>
      <c r="F96" s="29"/>
      <c r="G96" s="444"/>
      <c r="H96" s="442"/>
      <c r="I96" s="442"/>
      <c r="J96" s="445"/>
      <c r="K96" s="1">
        <f t="shared" si="2"/>
        <v>6</v>
      </c>
      <c r="L96" s="1" t="str">
        <f t="shared" si="3"/>
        <v>Yes</v>
      </c>
    </row>
    <row r="97" spans="1:12" ht="15" customHeight="1" x14ac:dyDescent="0.2">
      <c r="A97" s="441"/>
      <c r="B97" s="442"/>
      <c r="C97" s="442"/>
      <c r="D97" s="443"/>
      <c r="E97" s="27"/>
      <c r="F97" s="29"/>
      <c r="G97" s="444"/>
      <c r="H97" s="442"/>
      <c r="I97" s="442"/>
      <c r="J97" s="445"/>
      <c r="K97" s="1">
        <f t="shared" si="2"/>
        <v>6</v>
      </c>
      <c r="L97" s="1" t="str">
        <f t="shared" si="3"/>
        <v>Yes</v>
      </c>
    </row>
    <row r="98" spans="1:12" ht="15" customHeight="1" x14ac:dyDescent="0.2">
      <c r="A98" s="441"/>
      <c r="B98" s="442"/>
      <c r="C98" s="442"/>
      <c r="D98" s="443"/>
      <c r="E98" s="27"/>
      <c r="F98" s="29"/>
      <c r="G98" s="444"/>
      <c r="H98" s="442"/>
      <c r="I98" s="442"/>
      <c r="J98" s="445"/>
      <c r="K98" s="1">
        <f t="shared" si="2"/>
        <v>6</v>
      </c>
      <c r="L98" s="1" t="str">
        <f t="shared" si="3"/>
        <v>Yes</v>
      </c>
    </row>
    <row r="99" spans="1:12" ht="15" customHeight="1" x14ac:dyDescent="0.2">
      <c r="A99" s="441"/>
      <c r="B99" s="442"/>
      <c r="C99" s="442"/>
      <c r="D99" s="443"/>
      <c r="E99" s="27"/>
      <c r="F99" s="29"/>
      <c r="G99" s="444"/>
      <c r="H99" s="442"/>
      <c r="I99" s="442"/>
      <c r="J99" s="445"/>
      <c r="K99" s="1">
        <f t="shared" si="2"/>
        <v>6</v>
      </c>
      <c r="L99" s="1" t="str">
        <f t="shared" si="3"/>
        <v>Yes</v>
      </c>
    </row>
    <row r="100" spans="1:12" ht="15" customHeight="1" x14ac:dyDescent="0.2">
      <c r="A100" s="441"/>
      <c r="B100" s="442"/>
      <c r="C100" s="442"/>
      <c r="D100" s="443"/>
      <c r="E100" s="27"/>
      <c r="F100" s="29"/>
      <c r="G100" s="444"/>
      <c r="H100" s="442"/>
      <c r="I100" s="442"/>
      <c r="J100" s="445"/>
      <c r="K100" s="1">
        <f t="shared" si="2"/>
        <v>6</v>
      </c>
      <c r="L100" s="1" t="str">
        <f t="shared" si="3"/>
        <v>Yes</v>
      </c>
    </row>
    <row r="101" spans="1:12" ht="15" customHeight="1" x14ac:dyDescent="0.2">
      <c r="A101" s="441"/>
      <c r="B101" s="442"/>
      <c r="C101" s="442"/>
      <c r="D101" s="443"/>
      <c r="E101" s="27"/>
      <c r="F101" s="29"/>
      <c r="G101" s="444"/>
      <c r="H101" s="442"/>
      <c r="I101" s="442"/>
      <c r="J101" s="445"/>
      <c r="K101" s="1">
        <f t="shared" si="2"/>
        <v>6</v>
      </c>
      <c r="L101" s="1" t="str">
        <f t="shared" si="3"/>
        <v>Yes</v>
      </c>
    </row>
    <row r="102" spans="1:12" ht="15" customHeight="1" x14ac:dyDescent="0.2">
      <c r="A102" s="441"/>
      <c r="B102" s="442"/>
      <c r="C102" s="442"/>
      <c r="D102" s="443"/>
      <c r="E102" s="27"/>
      <c r="F102" s="29"/>
      <c r="G102" s="444"/>
      <c r="H102" s="442"/>
      <c r="I102" s="442"/>
      <c r="J102" s="445"/>
      <c r="K102" s="1">
        <f t="shared" si="2"/>
        <v>6</v>
      </c>
      <c r="L102" s="1" t="str">
        <f t="shared" si="3"/>
        <v>Yes</v>
      </c>
    </row>
    <row r="103" spans="1:12" ht="15" customHeight="1" x14ac:dyDescent="0.2">
      <c r="A103" s="441"/>
      <c r="B103" s="442"/>
      <c r="C103" s="442"/>
      <c r="D103" s="443"/>
      <c r="E103" s="27"/>
      <c r="F103" s="29"/>
      <c r="G103" s="444"/>
      <c r="H103" s="442"/>
      <c r="I103" s="442"/>
      <c r="J103" s="445"/>
      <c r="K103" s="1">
        <f t="shared" si="2"/>
        <v>6</v>
      </c>
      <c r="L103" s="1" t="str">
        <f t="shared" si="3"/>
        <v>Yes</v>
      </c>
    </row>
    <row r="104" spans="1:12" ht="15" customHeight="1" x14ac:dyDescent="0.2">
      <c r="A104" s="441"/>
      <c r="B104" s="442"/>
      <c r="C104" s="442"/>
      <c r="D104" s="443"/>
      <c r="E104" s="27"/>
      <c r="F104" s="29"/>
      <c r="G104" s="444"/>
      <c r="H104" s="442"/>
      <c r="I104" s="442"/>
      <c r="J104" s="445"/>
      <c r="K104" s="1">
        <f t="shared" si="2"/>
        <v>6</v>
      </c>
      <c r="L104" s="1" t="str">
        <f t="shared" si="3"/>
        <v>Yes</v>
      </c>
    </row>
    <row r="105" spans="1:12" ht="15" customHeight="1" x14ac:dyDescent="0.2">
      <c r="A105" s="441"/>
      <c r="B105" s="442"/>
      <c r="C105" s="442"/>
      <c r="D105" s="443"/>
      <c r="E105" s="27"/>
      <c r="F105" s="29"/>
      <c r="G105" s="444"/>
      <c r="H105" s="442"/>
      <c r="I105" s="442"/>
      <c r="J105" s="445"/>
      <c r="K105" s="1">
        <f t="shared" si="2"/>
        <v>6</v>
      </c>
      <c r="L105" s="1" t="str">
        <f t="shared" si="3"/>
        <v>Yes</v>
      </c>
    </row>
    <row r="106" spans="1:12" ht="15" customHeight="1" x14ac:dyDescent="0.2">
      <c r="A106" s="479" t="s">
        <v>91</v>
      </c>
      <c r="B106" s="480"/>
      <c r="C106" s="480"/>
      <c r="D106" s="480"/>
      <c r="E106" s="481"/>
      <c r="F106" s="446">
        <f>SUM(F81:F105)</f>
        <v>0</v>
      </c>
      <c r="G106" s="447"/>
      <c r="H106" s="447"/>
      <c r="I106" s="447"/>
      <c r="J106" s="448"/>
      <c r="L106" s="1">
        <f>COUNTIF(L81:L105,"Yes")</f>
        <v>25</v>
      </c>
    </row>
    <row r="107" spans="1:12" ht="15" customHeight="1" x14ac:dyDescent="0.2">
      <c r="A107" s="451"/>
      <c r="B107" s="452"/>
      <c r="C107" s="452"/>
      <c r="D107" s="452"/>
      <c r="E107" s="452"/>
      <c r="F107" s="452"/>
      <c r="G107" s="452"/>
      <c r="H107" s="452"/>
      <c r="I107" s="452"/>
      <c r="J107" s="453"/>
    </row>
    <row r="108" spans="1:12" ht="18" customHeight="1" x14ac:dyDescent="0.2">
      <c r="A108" s="454" t="s">
        <v>45</v>
      </c>
      <c r="B108" s="455"/>
      <c r="C108" s="455"/>
      <c r="D108" s="455"/>
      <c r="E108" s="455"/>
      <c r="F108" s="455"/>
      <c r="G108" s="455"/>
      <c r="H108" s="455"/>
      <c r="I108" s="455"/>
      <c r="J108" s="456"/>
    </row>
    <row r="109" spans="1:12" ht="18" customHeight="1" x14ac:dyDescent="0.2">
      <c r="A109" s="454" t="s">
        <v>508</v>
      </c>
      <c r="B109" s="455"/>
      <c r="C109" s="455"/>
      <c r="D109" s="455"/>
      <c r="E109" s="455"/>
      <c r="F109" s="455"/>
      <c r="G109" s="455"/>
      <c r="H109" s="455"/>
      <c r="I109" s="455"/>
      <c r="J109" s="456"/>
    </row>
    <row r="110" spans="1:12" ht="15" customHeight="1" x14ac:dyDescent="0.2">
      <c r="A110" s="460" t="s">
        <v>49</v>
      </c>
      <c r="B110" s="461"/>
      <c r="C110" s="461"/>
      <c r="D110" s="462"/>
      <c r="E110" s="457" t="s">
        <v>43</v>
      </c>
      <c r="F110" s="469" t="s">
        <v>104</v>
      </c>
      <c r="G110" s="470" t="s">
        <v>53</v>
      </c>
      <c r="H110" s="471"/>
      <c r="I110" s="471"/>
      <c r="J110" s="472"/>
    </row>
    <row r="111" spans="1:12" ht="15" customHeight="1" x14ac:dyDescent="0.2">
      <c r="A111" s="463"/>
      <c r="B111" s="464"/>
      <c r="C111" s="464"/>
      <c r="D111" s="465"/>
      <c r="E111" s="458"/>
      <c r="F111" s="458"/>
      <c r="G111" s="473"/>
      <c r="H111" s="474"/>
      <c r="I111" s="474"/>
      <c r="J111" s="475"/>
    </row>
    <row r="112" spans="1:12" ht="15" customHeight="1" x14ac:dyDescent="0.2">
      <c r="A112" s="463"/>
      <c r="B112" s="464"/>
      <c r="C112" s="464"/>
      <c r="D112" s="465"/>
      <c r="E112" s="458"/>
      <c r="F112" s="458"/>
      <c r="G112" s="473"/>
      <c r="H112" s="474"/>
      <c r="I112" s="474"/>
      <c r="J112" s="475"/>
    </row>
    <row r="113" spans="1:12" ht="15" customHeight="1" x14ac:dyDescent="0.2">
      <c r="A113" s="463"/>
      <c r="B113" s="464"/>
      <c r="C113" s="464"/>
      <c r="D113" s="465"/>
      <c r="E113" s="458"/>
      <c r="F113" s="458"/>
      <c r="G113" s="473"/>
      <c r="H113" s="474"/>
      <c r="I113" s="474"/>
      <c r="J113" s="475"/>
    </row>
    <row r="114" spans="1:12" ht="15" customHeight="1" x14ac:dyDescent="0.2">
      <c r="A114" s="463"/>
      <c r="B114" s="464"/>
      <c r="C114" s="464"/>
      <c r="D114" s="465"/>
      <c r="E114" s="458"/>
      <c r="F114" s="458"/>
      <c r="G114" s="473"/>
      <c r="H114" s="474"/>
      <c r="I114" s="474"/>
      <c r="J114" s="475"/>
    </row>
    <row r="115" spans="1:12" ht="14.25" customHeight="1" x14ac:dyDescent="0.2">
      <c r="A115" s="466"/>
      <c r="B115" s="467"/>
      <c r="C115" s="467"/>
      <c r="D115" s="468"/>
      <c r="E115" s="459"/>
      <c r="F115" s="459"/>
      <c r="G115" s="476"/>
      <c r="H115" s="477"/>
      <c r="I115" s="477"/>
      <c r="J115" s="478"/>
    </row>
    <row r="116" spans="1:12" ht="15" customHeight="1" x14ac:dyDescent="0.2">
      <c r="A116" s="441"/>
      <c r="B116" s="442"/>
      <c r="C116" s="442"/>
      <c r="D116" s="443"/>
      <c r="E116" s="27"/>
      <c r="F116" s="29"/>
      <c r="G116" s="444"/>
      <c r="H116" s="449"/>
      <c r="I116" s="449"/>
      <c r="J116" s="450"/>
      <c r="K116" s="1">
        <f t="shared" ref="K116:K140" si="4">COUNTBLANK(E116:J116)</f>
        <v>6</v>
      </c>
      <c r="L116" s="1" t="str">
        <f>IF(AND(A116&lt;&gt;"",K116&gt;3),"No","Yes")</f>
        <v>Yes</v>
      </c>
    </row>
    <row r="117" spans="1:12" ht="15" customHeight="1" x14ac:dyDescent="0.2">
      <c r="A117" s="441"/>
      <c r="B117" s="442"/>
      <c r="C117" s="442"/>
      <c r="D117" s="443"/>
      <c r="E117" s="27"/>
      <c r="F117" s="29"/>
      <c r="G117" s="444"/>
      <c r="H117" s="442"/>
      <c r="I117" s="442"/>
      <c r="J117" s="445"/>
      <c r="K117" s="1">
        <f t="shared" si="4"/>
        <v>6</v>
      </c>
      <c r="L117" s="1" t="str">
        <f t="shared" ref="L117:L140" si="5">IF(AND(A117&lt;&gt;"",K117&gt;3),"No","Yes")</f>
        <v>Yes</v>
      </c>
    </row>
    <row r="118" spans="1:12" ht="15" customHeight="1" x14ac:dyDescent="0.2">
      <c r="A118" s="441"/>
      <c r="B118" s="442"/>
      <c r="C118" s="442"/>
      <c r="D118" s="443"/>
      <c r="E118" s="27"/>
      <c r="F118" s="29"/>
      <c r="G118" s="444"/>
      <c r="H118" s="442"/>
      <c r="I118" s="442"/>
      <c r="J118" s="445"/>
      <c r="K118" s="1">
        <f t="shared" si="4"/>
        <v>6</v>
      </c>
      <c r="L118" s="1" t="str">
        <f t="shared" si="5"/>
        <v>Yes</v>
      </c>
    </row>
    <row r="119" spans="1:12" ht="15" customHeight="1" x14ac:dyDescent="0.2">
      <c r="A119" s="441"/>
      <c r="B119" s="442"/>
      <c r="C119" s="442"/>
      <c r="D119" s="443"/>
      <c r="E119" s="27"/>
      <c r="F119" s="29"/>
      <c r="G119" s="444"/>
      <c r="H119" s="442"/>
      <c r="I119" s="442"/>
      <c r="J119" s="445"/>
      <c r="K119" s="1">
        <f t="shared" si="4"/>
        <v>6</v>
      </c>
      <c r="L119" s="1" t="str">
        <f t="shared" si="5"/>
        <v>Yes</v>
      </c>
    </row>
    <row r="120" spans="1:12" ht="15" customHeight="1" x14ac:dyDescent="0.2">
      <c r="A120" s="441"/>
      <c r="B120" s="442"/>
      <c r="C120" s="442"/>
      <c r="D120" s="443"/>
      <c r="E120" s="27"/>
      <c r="F120" s="29"/>
      <c r="G120" s="444"/>
      <c r="H120" s="442"/>
      <c r="I120" s="442"/>
      <c r="J120" s="445"/>
      <c r="K120" s="1">
        <f t="shared" si="4"/>
        <v>6</v>
      </c>
      <c r="L120" s="1" t="str">
        <f t="shared" si="5"/>
        <v>Yes</v>
      </c>
    </row>
    <row r="121" spans="1:12" ht="15" customHeight="1" x14ac:dyDescent="0.2">
      <c r="A121" s="441"/>
      <c r="B121" s="442"/>
      <c r="C121" s="442"/>
      <c r="D121" s="443"/>
      <c r="E121" s="27"/>
      <c r="F121" s="29"/>
      <c r="G121" s="444"/>
      <c r="H121" s="442"/>
      <c r="I121" s="442"/>
      <c r="J121" s="445"/>
      <c r="K121" s="1">
        <f t="shared" si="4"/>
        <v>6</v>
      </c>
      <c r="L121" s="1" t="str">
        <f t="shared" si="5"/>
        <v>Yes</v>
      </c>
    </row>
    <row r="122" spans="1:12" ht="15" customHeight="1" x14ac:dyDescent="0.2">
      <c r="A122" s="441"/>
      <c r="B122" s="442"/>
      <c r="C122" s="442"/>
      <c r="D122" s="443"/>
      <c r="E122" s="27"/>
      <c r="F122" s="29"/>
      <c r="G122" s="444"/>
      <c r="H122" s="442"/>
      <c r="I122" s="442"/>
      <c r="J122" s="445"/>
      <c r="K122" s="1">
        <f t="shared" si="4"/>
        <v>6</v>
      </c>
      <c r="L122" s="1" t="str">
        <f t="shared" si="5"/>
        <v>Yes</v>
      </c>
    </row>
    <row r="123" spans="1:12" ht="15" customHeight="1" x14ac:dyDescent="0.2">
      <c r="A123" s="441"/>
      <c r="B123" s="442"/>
      <c r="C123" s="442"/>
      <c r="D123" s="443"/>
      <c r="E123" s="27"/>
      <c r="F123" s="29"/>
      <c r="G123" s="444"/>
      <c r="H123" s="442"/>
      <c r="I123" s="442"/>
      <c r="J123" s="445"/>
      <c r="K123" s="1">
        <f t="shared" si="4"/>
        <v>6</v>
      </c>
      <c r="L123" s="1" t="str">
        <f t="shared" si="5"/>
        <v>Yes</v>
      </c>
    </row>
    <row r="124" spans="1:12" ht="15" customHeight="1" x14ac:dyDescent="0.2">
      <c r="A124" s="441"/>
      <c r="B124" s="442"/>
      <c r="C124" s="442"/>
      <c r="D124" s="443"/>
      <c r="E124" s="27"/>
      <c r="F124" s="29"/>
      <c r="G124" s="444"/>
      <c r="H124" s="442"/>
      <c r="I124" s="442"/>
      <c r="J124" s="445"/>
      <c r="K124" s="1">
        <f t="shared" si="4"/>
        <v>6</v>
      </c>
      <c r="L124" s="1" t="str">
        <f t="shared" si="5"/>
        <v>Yes</v>
      </c>
    </row>
    <row r="125" spans="1:12" ht="15" customHeight="1" x14ac:dyDescent="0.2">
      <c r="A125" s="441"/>
      <c r="B125" s="442"/>
      <c r="C125" s="442"/>
      <c r="D125" s="443"/>
      <c r="E125" s="27"/>
      <c r="F125" s="29"/>
      <c r="G125" s="444"/>
      <c r="H125" s="442"/>
      <c r="I125" s="442"/>
      <c r="J125" s="445"/>
      <c r="K125" s="1">
        <f t="shared" si="4"/>
        <v>6</v>
      </c>
      <c r="L125" s="1" t="str">
        <f t="shared" si="5"/>
        <v>Yes</v>
      </c>
    </row>
    <row r="126" spans="1:12" ht="15" customHeight="1" x14ac:dyDescent="0.2">
      <c r="A126" s="441"/>
      <c r="B126" s="442"/>
      <c r="C126" s="442"/>
      <c r="D126" s="443"/>
      <c r="E126" s="27"/>
      <c r="F126" s="29"/>
      <c r="G126" s="444"/>
      <c r="H126" s="442"/>
      <c r="I126" s="442"/>
      <c r="J126" s="445"/>
      <c r="K126" s="1">
        <f t="shared" si="4"/>
        <v>6</v>
      </c>
      <c r="L126" s="1" t="str">
        <f t="shared" si="5"/>
        <v>Yes</v>
      </c>
    </row>
    <row r="127" spans="1:12" ht="15" customHeight="1" x14ac:dyDescent="0.2">
      <c r="A127" s="441"/>
      <c r="B127" s="442"/>
      <c r="C127" s="442"/>
      <c r="D127" s="443"/>
      <c r="E127" s="27"/>
      <c r="F127" s="29"/>
      <c r="G127" s="444"/>
      <c r="H127" s="442"/>
      <c r="I127" s="442"/>
      <c r="J127" s="445"/>
      <c r="K127" s="1">
        <f t="shared" si="4"/>
        <v>6</v>
      </c>
      <c r="L127" s="1" t="str">
        <f t="shared" si="5"/>
        <v>Yes</v>
      </c>
    </row>
    <row r="128" spans="1:12" ht="15" customHeight="1" x14ac:dyDescent="0.2">
      <c r="A128" s="441"/>
      <c r="B128" s="442"/>
      <c r="C128" s="442"/>
      <c r="D128" s="443"/>
      <c r="E128" s="27"/>
      <c r="F128" s="29"/>
      <c r="G128" s="444"/>
      <c r="H128" s="442"/>
      <c r="I128" s="442"/>
      <c r="J128" s="445"/>
      <c r="K128" s="1">
        <f t="shared" si="4"/>
        <v>6</v>
      </c>
      <c r="L128" s="1" t="str">
        <f t="shared" si="5"/>
        <v>Yes</v>
      </c>
    </row>
    <row r="129" spans="1:12" ht="15" customHeight="1" x14ac:dyDescent="0.2">
      <c r="A129" s="441"/>
      <c r="B129" s="442"/>
      <c r="C129" s="442"/>
      <c r="D129" s="443"/>
      <c r="E129" s="27"/>
      <c r="F129" s="29"/>
      <c r="G129" s="444"/>
      <c r="H129" s="442"/>
      <c r="I129" s="442"/>
      <c r="J129" s="445"/>
      <c r="K129" s="1">
        <f t="shared" si="4"/>
        <v>6</v>
      </c>
      <c r="L129" s="1" t="str">
        <f t="shared" si="5"/>
        <v>Yes</v>
      </c>
    </row>
    <row r="130" spans="1:12" ht="15" customHeight="1" x14ac:dyDescent="0.2">
      <c r="A130" s="441"/>
      <c r="B130" s="442"/>
      <c r="C130" s="442"/>
      <c r="D130" s="443"/>
      <c r="E130" s="27"/>
      <c r="F130" s="29"/>
      <c r="G130" s="444"/>
      <c r="H130" s="442"/>
      <c r="I130" s="442"/>
      <c r="J130" s="445"/>
      <c r="K130" s="1">
        <f t="shared" si="4"/>
        <v>6</v>
      </c>
      <c r="L130" s="1" t="str">
        <f t="shared" si="5"/>
        <v>Yes</v>
      </c>
    </row>
    <row r="131" spans="1:12" ht="15" customHeight="1" x14ac:dyDescent="0.2">
      <c r="A131" s="441"/>
      <c r="B131" s="442"/>
      <c r="C131" s="442"/>
      <c r="D131" s="443"/>
      <c r="E131" s="27"/>
      <c r="F131" s="29"/>
      <c r="G131" s="444"/>
      <c r="H131" s="442"/>
      <c r="I131" s="442"/>
      <c r="J131" s="445"/>
      <c r="K131" s="1">
        <f t="shared" si="4"/>
        <v>6</v>
      </c>
      <c r="L131" s="1" t="str">
        <f t="shared" si="5"/>
        <v>Yes</v>
      </c>
    </row>
    <row r="132" spans="1:12" ht="15" customHeight="1" x14ac:dyDescent="0.2">
      <c r="A132" s="441"/>
      <c r="B132" s="442"/>
      <c r="C132" s="442"/>
      <c r="D132" s="443"/>
      <c r="E132" s="27"/>
      <c r="F132" s="29"/>
      <c r="G132" s="444"/>
      <c r="H132" s="442"/>
      <c r="I132" s="442"/>
      <c r="J132" s="445"/>
      <c r="K132" s="1">
        <f t="shared" si="4"/>
        <v>6</v>
      </c>
      <c r="L132" s="1" t="str">
        <f t="shared" si="5"/>
        <v>Yes</v>
      </c>
    </row>
    <row r="133" spans="1:12" ht="15" customHeight="1" x14ac:dyDescent="0.2">
      <c r="A133" s="441"/>
      <c r="B133" s="442"/>
      <c r="C133" s="442"/>
      <c r="D133" s="443"/>
      <c r="E133" s="27"/>
      <c r="F133" s="29"/>
      <c r="G133" s="444"/>
      <c r="H133" s="442"/>
      <c r="I133" s="442"/>
      <c r="J133" s="445"/>
      <c r="K133" s="1">
        <f t="shared" si="4"/>
        <v>6</v>
      </c>
      <c r="L133" s="1" t="str">
        <f t="shared" si="5"/>
        <v>Yes</v>
      </c>
    </row>
    <row r="134" spans="1:12" ht="15" customHeight="1" x14ac:dyDescent="0.2">
      <c r="A134" s="441"/>
      <c r="B134" s="442"/>
      <c r="C134" s="442"/>
      <c r="D134" s="443"/>
      <c r="E134" s="27"/>
      <c r="F134" s="29"/>
      <c r="G134" s="444"/>
      <c r="H134" s="442"/>
      <c r="I134" s="442"/>
      <c r="J134" s="445"/>
      <c r="K134" s="1">
        <f t="shared" si="4"/>
        <v>6</v>
      </c>
      <c r="L134" s="1" t="str">
        <f t="shared" si="5"/>
        <v>Yes</v>
      </c>
    </row>
    <row r="135" spans="1:12" ht="15" customHeight="1" x14ac:dyDescent="0.2">
      <c r="A135" s="441"/>
      <c r="B135" s="442"/>
      <c r="C135" s="442"/>
      <c r="D135" s="443"/>
      <c r="E135" s="27"/>
      <c r="F135" s="29"/>
      <c r="G135" s="444"/>
      <c r="H135" s="442"/>
      <c r="I135" s="442"/>
      <c r="J135" s="445"/>
      <c r="K135" s="1">
        <f t="shared" si="4"/>
        <v>6</v>
      </c>
      <c r="L135" s="1" t="str">
        <f t="shared" si="5"/>
        <v>Yes</v>
      </c>
    </row>
    <row r="136" spans="1:12" ht="15" customHeight="1" x14ac:dyDescent="0.2">
      <c r="A136" s="441"/>
      <c r="B136" s="442"/>
      <c r="C136" s="442"/>
      <c r="D136" s="443"/>
      <c r="E136" s="27"/>
      <c r="F136" s="29"/>
      <c r="G136" s="444"/>
      <c r="H136" s="442"/>
      <c r="I136" s="442"/>
      <c r="J136" s="445"/>
      <c r="K136" s="1">
        <f t="shared" si="4"/>
        <v>6</v>
      </c>
      <c r="L136" s="1" t="str">
        <f t="shared" si="5"/>
        <v>Yes</v>
      </c>
    </row>
    <row r="137" spans="1:12" ht="15" customHeight="1" x14ac:dyDescent="0.2">
      <c r="A137" s="441"/>
      <c r="B137" s="442"/>
      <c r="C137" s="442"/>
      <c r="D137" s="443"/>
      <c r="E137" s="27"/>
      <c r="F137" s="29"/>
      <c r="G137" s="444"/>
      <c r="H137" s="442"/>
      <c r="I137" s="442"/>
      <c r="J137" s="445"/>
      <c r="K137" s="1">
        <f t="shared" si="4"/>
        <v>6</v>
      </c>
      <c r="L137" s="1" t="str">
        <f t="shared" si="5"/>
        <v>Yes</v>
      </c>
    </row>
    <row r="138" spans="1:12" ht="15" customHeight="1" x14ac:dyDescent="0.2">
      <c r="A138" s="441"/>
      <c r="B138" s="442"/>
      <c r="C138" s="442"/>
      <c r="D138" s="443"/>
      <c r="E138" s="27"/>
      <c r="F138" s="29"/>
      <c r="G138" s="444"/>
      <c r="H138" s="442"/>
      <c r="I138" s="442"/>
      <c r="J138" s="445"/>
      <c r="K138" s="1">
        <f t="shared" si="4"/>
        <v>6</v>
      </c>
      <c r="L138" s="1" t="str">
        <f t="shared" si="5"/>
        <v>Yes</v>
      </c>
    </row>
    <row r="139" spans="1:12" ht="15" customHeight="1" x14ac:dyDescent="0.2">
      <c r="A139" s="441"/>
      <c r="B139" s="442"/>
      <c r="C139" s="442"/>
      <c r="D139" s="443"/>
      <c r="E139" s="27"/>
      <c r="F139" s="29"/>
      <c r="G139" s="444"/>
      <c r="H139" s="442"/>
      <c r="I139" s="442"/>
      <c r="J139" s="445"/>
      <c r="K139" s="1">
        <f t="shared" si="4"/>
        <v>6</v>
      </c>
      <c r="L139" s="1" t="str">
        <f t="shared" si="5"/>
        <v>Yes</v>
      </c>
    </row>
    <row r="140" spans="1:12" ht="15" customHeight="1" x14ac:dyDescent="0.2">
      <c r="A140" s="441"/>
      <c r="B140" s="442"/>
      <c r="C140" s="442"/>
      <c r="D140" s="443"/>
      <c r="E140" s="27"/>
      <c r="F140" s="29"/>
      <c r="G140" s="444"/>
      <c r="H140" s="442"/>
      <c r="I140" s="442"/>
      <c r="J140" s="445"/>
      <c r="K140" s="1">
        <f t="shared" si="4"/>
        <v>6</v>
      </c>
      <c r="L140" s="1" t="str">
        <f t="shared" si="5"/>
        <v>Yes</v>
      </c>
    </row>
    <row r="141" spans="1:12" ht="15" customHeight="1" x14ac:dyDescent="0.2">
      <c r="A141" s="479" t="s">
        <v>96</v>
      </c>
      <c r="B141" s="480"/>
      <c r="C141" s="480"/>
      <c r="D141" s="480"/>
      <c r="E141" s="481"/>
      <c r="F141" s="446">
        <f>SUM(F116:F140)</f>
        <v>0</v>
      </c>
      <c r="G141" s="447"/>
      <c r="H141" s="447"/>
      <c r="I141" s="447"/>
      <c r="J141" s="448"/>
      <c r="L141" s="1">
        <f>COUNTIF(L116:L140,"Yes")</f>
        <v>25</v>
      </c>
    </row>
    <row r="142" spans="1:12" ht="15" customHeight="1" x14ac:dyDescent="0.2">
      <c r="A142" s="451"/>
      <c r="B142" s="452"/>
      <c r="C142" s="452"/>
      <c r="D142" s="452"/>
      <c r="E142" s="452"/>
      <c r="F142" s="452"/>
      <c r="G142" s="452"/>
      <c r="H142" s="452"/>
      <c r="I142" s="452"/>
      <c r="J142" s="453"/>
    </row>
    <row r="143" spans="1:12" ht="18" customHeight="1" x14ac:dyDescent="0.2">
      <c r="A143" s="454" t="s">
        <v>97</v>
      </c>
      <c r="B143" s="455"/>
      <c r="C143" s="455"/>
      <c r="D143" s="455"/>
      <c r="E143" s="455"/>
      <c r="F143" s="455"/>
      <c r="G143" s="455"/>
      <c r="H143" s="455"/>
      <c r="I143" s="455"/>
      <c r="J143" s="456"/>
    </row>
    <row r="144" spans="1:12" ht="18" customHeight="1" x14ac:dyDescent="0.2">
      <c r="A144" s="454" t="s">
        <v>508</v>
      </c>
      <c r="B144" s="455"/>
      <c r="C144" s="455"/>
      <c r="D144" s="455"/>
      <c r="E144" s="455"/>
      <c r="F144" s="455"/>
      <c r="G144" s="455"/>
      <c r="H144" s="455"/>
      <c r="I144" s="455"/>
      <c r="J144" s="456"/>
    </row>
    <row r="145" spans="1:12" ht="15" customHeight="1" x14ac:dyDescent="0.2">
      <c r="A145" s="460" t="s">
        <v>49</v>
      </c>
      <c r="B145" s="461"/>
      <c r="C145" s="461"/>
      <c r="D145" s="462"/>
      <c r="E145" s="457" t="s">
        <v>43</v>
      </c>
      <c r="F145" s="469" t="s">
        <v>104</v>
      </c>
      <c r="G145" s="470" t="s">
        <v>53</v>
      </c>
      <c r="H145" s="461"/>
      <c r="I145" s="461"/>
      <c r="J145" s="482"/>
    </row>
    <row r="146" spans="1:12" ht="15" customHeight="1" x14ac:dyDescent="0.2">
      <c r="A146" s="463"/>
      <c r="B146" s="464"/>
      <c r="C146" s="464"/>
      <c r="D146" s="465"/>
      <c r="E146" s="458"/>
      <c r="F146" s="458"/>
      <c r="G146" s="483"/>
      <c r="H146" s="464"/>
      <c r="I146" s="464"/>
      <c r="J146" s="484"/>
    </row>
    <row r="147" spans="1:12" ht="15" customHeight="1" x14ac:dyDescent="0.2">
      <c r="A147" s="463"/>
      <c r="B147" s="464"/>
      <c r="C147" s="464"/>
      <c r="D147" s="465"/>
      <c r="E147" s="458"/>
      <c r="F147" s="458"/>
      <c r="G147" s="483"/>
      <c r="H147" s="464"/>
      <c r="I147" s="464"/>
      <c r="J147" s="484"/>
    </row>
    <row r="148" spans="1:12" ht="15" customHeight="1" x14ac:dyDescent="0.2">
      <c r="A148" s="463"/>
      <c r="B148" s="464"/>
      <c r="C148" s="464"/>
      <c r="D148" s="465"/>
      <c r="E148" s="458"/>
      <c r="F148" s="458"/>
      <c r="G148" s="483"/>
      <c r="H148" s="464"/>
      <c r="I148" s="464"/>
      <c r="J148" s="484"/>
    </row>
    <row r="149" spans="1:12" ht="15" customHeight="1" x14ac:dyDescent="0.2">
      <c r="A149" s="463"/>
      <c r="B149" s="464"/>
      <c r="C149" s="464"/>
      <c r="D149" s="465"/>
      <c r="E149" s="458"/>
      <c r="F149" s="458"/>
      <c r="G149" s="483"/>
      <c r="H149" s="464"/>
      <c r="I149" s="464"/>
      <c r="J149" s="484"/>
    </row>
    <row r="150" spans="1:12" ht="14.25" customHeight="1" x14ac:dyDescent="0.2">
      <c r="A150" s="466"/>
      <c r="B150" s="467"/>
      <c r="C150" s="467"/>
      <c r="D150" s="468"/>
      <c r="E150" s="459"/>
      <c r="F150" s="459"/>
      <c r="G150" s="485"/>
      <c r="H150" s="467"/>
      <c r="I150" s="467"/>
      <c r="J150" s="486"/>
    </row>
    <row r="151" spans="1:12" ht="15" customHeight="1" x14ac:dyDescent="0.2">
      <c r="A151" s="441"/>
      <c r="B151" s="442"/>
      <c r="C151" s="442"/>
      <c r="D151" s="443"/>
      <c r="E151" s="27"/>
      <c r="F151" s="29"/>
      <c r="G151" s="444"/>
      <c r="H151" s="442"/>
      <c r="I151" s="442"/>
      <c r="J151" s="445"/>
      <c r="K151" s="1">
        <f t="shared" ref="K151:K175" si="6">COUNTBLANK(E151:J151)</f>
        <v>6</v>
      </c>
      <c r="L151" s="1" t="str">
        <f>IF(AND(A151&lt;&gt;"",K151&gt;3),"No","Yes")</f>
        <v>Yes</v>
      </c>
    </row>
    <row r="152" spans="1:12" ht="15" customHeight="1" x14ac:dyDescent="0.2">
      <c r="A152" s="441"/>
      <c r="B152" s="442"/>
      <c r="C152" s="442"/>
      <c r="D152" s="443"/>
      <c r="E152" s="27"/>
      <c r="F152" s="29"/>
      <c r="G152" s="444"/>
      <c r="H152" s="442"/>
      <c r="I152" s="442"/>
      <c r="J152" s="445"/>
      <c r="K152" s="1">
        <f t="shared" si="6"/>
        <v>6</v>
      </c>
      <c r="L152" s="1" t="str">
        <f t="shared" ref="L152:L175" si="7">IF(AND(A152&lt;&gt;"",K152&gt;3),"No","Yes")</f>
        <v>Yes</v>
      </c>
    </row>
    <row r="153" spans="1:12" ht="15" customHeight="1" x14ac:dyDescent="0.2">
      <c r="A153" s="441"/>
      <c r="B153" s="442"/>
      <c r="C153" s="442"/>
      <c r="D153" s="443"/>
      <c r="E153" s="27"/>
      <c r="F153" s="29"/>
      <c r="G153" s="444"/>
      <c r="H153" s="442"/>
      <c r="I153" s="442"/>
      <c r="J153" s="445"/>
      <c r="K153" s="1">
        <f t="shared" si="6"/>
        <v>6</v>
      </c>
      <c r="L153" s="1" t="str">
        <f t="shared" si="7"/>
        <v>Yes</v>
      </c>
    </row>
    <row r="154" spans="1:12" ht="15" customHeight="1" x14ac:dyDescent="0.2">
      <c r="A154" s="441"/>
      <c r="B154" s="442"/>
      <c r="C154" s="442"/>
      <c r="D154" s="443"/>
      <c r="E154" s="27"/>
      <c r="F154" s="29"/>
      <c r="G154" s="444"/>
      <c r="H154" s="442"/>
      <c r="I154" s="442"/>
      <c r="J154" s="445"/>
      <c r="K154" s="1">
        <f t="shared" si="6"/>
        <v>6</v>
      </c>
      <c r="L154" s="1" t="str">
        <f t="shared" si="7"/>
        <v>Yes</v>
      </c>
    </row>
    <row r="155" spans="1:12" ht="15" customHeight="1" x14ac:dyDescent="0.2">
      <c r="A155" s="441"/>
      <c r="B155" s="442"/>
      <c r="C155" s="442"/>
      <c r="D155" s="443"/>
      <c r="E155" s="27"/>
      <c r="F155" s="29"/>
      <c r="G155" s="444"/>
      <c r="H155" s="442"/>
      <c r="I155" s="442"/>
      <c r="J155" s="445"/>
      <c r="K155" s="1">
        <f t="shared" si="6"/>
        <v>6</v>
      </c>
      <c r="L155" s="1" t="str">
        <f t="shared" si="7"/>
        <v>Yes</v>
      </c>
    </row>
    <row r="156" spans="1:12" ht="15" customHeight="1" x14ac:dyDescent="0.2">
      <c r="A156" s="441"/>
      <c r="B156" s="442"/>
      <c r="C156" s="442"/>
      <c r="D156" s="443"/>
      <c r="E156" s="27"/>
      <c r="F156" s="29"/>
      <c r="G156" s="444"/>
      <c r="H156" s="442"/>
      <c r="I156" s="442"/>
      <c r="J156" s="445"/>
      <c r="K156" s="1">
        <f t="shared" si="6"/>
        <v>6</v>
      </c>
      <c r="L156" s="1" t="str">
        <f t="shared" si="7"/>
        <v>Yes</v>
      </c>
    </row>
    <row r="157" spans="1:12" ht="15" customHeight="1" x14ac:dyDescent="0.2">
      <c r="A157" s="441"/>
      <c r="B157" s="442"/>
      <c r="C157" s="442"/>
      <c r="D157" s="443"/>
      <c r="E157" s="27"/>
      <c r="F157" s="29"/>
      <c r="G157" s="444"/>
      <c r="H157" s="442"/>
      <c r="I157" s="442"/>
      <c r="J157" s="445"/>
      <c r="K157" s="1">
        <f t="shared" si="6"/>
        <v>6</v>
      </c>
      <c r="L157" s="1" t="str">
        <f t="shared" si="7"/>
        <v>Yes</v>
      </c>
    </row>
    <row r="158" spans="1:12" ht="15" customHeight="1" x14ac:dyDescent="0.2">
      <c r="A158" s="441"/>
      <c r="B158" s="442"/>
      <c r="C158" s="442"/>
      <c r="D158" s="443"/>
      <c r="E158" s="27"/>
      <c r="F158" s="29"/>
      <c r="G158" s="444"/>
      <c r="H158" s="442"/>
      <c r="I158" s="442"/>
      <c r="J158" s="445"/>
      <c r="K158" s="1">
        <f t="shared" si="6"/>
        <v>6</v>
      </c>
      <c r="L158" s="1" t="str">
        <f t="shared" si="7"/>
        <v>Yes</v>
      </c>
    </row>
    <row r="159" spans="1:12" ht="15" customHeight="1" x14ac:dyDescent="0.2">
      <c r="A159" s="441"/>
      <c r="B159" s="442"/>
      <c r="C159" s="442"/>
      <c r="D159" s="443"/>
      <c r="E159" s="27"/>
      <c r="F159" s="29"/>
      <c r="G159" s="444"/>
      <c r="H159" s="442"/>
      <c r="I159" s="442"/>
      <c r="J159" s="445"/>
      <c r="K159" s="1">
        <f t="shared" si="6"/>
        <v>6</v>
      </c>
      <c r="L159" s="1" t="str">
        <f t="shared" si="7"/>
        <v>Yes</v>
      </c>
    </row>
    <row r="160" spans="1:12" ht="15" customHeight="1" x14ac:dyDescent="0.2">
      <c r="A160" s="441"/>
      <c r="B160" s="442"/>
      <c r="C160" s="442"/>
      <c r="D160" s="443"/>
      <c r="E160" s="27"/>
      <c r="F160" s="29"/>
      <c r="G160" s="444"/>
      <c r="H160" s="442"/>
      <c r="I160" s="442"/>
      <c r="J160" s="445"/>
      <c r="K160" s="1">
        <f t="shared" si="6"/>
        <v>6</v>
      </c>
      <c r="L160" s="1" t="str">
        <f t="shared" si="7"/>
        <v>Yes</v>
      </c>
    </row>
    <row r="161" spans="1:12" ht="15" customHeight="1" x14ac:dyDescent="0.2">
      <c r="A161" s="441"/>
      <c r="B161" s="442"/>
      <c r="C161" s="442"/>
      <c r="D161" s="443"/>
      <c r="E161" s="27"/>
      <c r="F161" s="29"/>
      <c r="G161" s="444"/>
      <c r="H161" s="442"/>
      <c r="I161" s="442"/>
      <c r="J161" s="445"/>
      <c r="K161" s="1">
        <f t="shared" si="6"/>
        <v>6</v>
      </c>
      <c r="L161" s="1" t="str">
        <f t="shared" si="7"/>
        <v>Yes</v>
      </c>
    </row>
    <row r="162" spans="1:12" ht="15" customHeight="1" x14ac:dyDescent="0.2">
      <c r="A162" s="441"/>
      <c r="B162" s="442"/>
      <c r="C162" s="442"/>
      <c r="D162" s="443"/>
      <c r="E162" s="27"/>
      <c r="F162" s="29"/>
      <c r="G162" s="444"/>
      <c r="H162" s="442"/>
      <c r="I162" s="442"/>
      <c r="J162" s="445"/>
      <c r="K162" s="1">
        <f t="shared" si="6"/>
        <v>6</v>
      </c>
      <c r="L162" s="1" t="str">
        <f t="shared" si="7"/>
        <v>Yes</v>
      </c>
    </row>
    <row r="163" spans="1:12" ht="15" customHeight="1" x14ac:dyDescent="0.2">
      <c r="A163" s="441"/>
      <c r="B163" s="442"/>
      <c r="C163" s="442"/>
      <c r="D163" s="443"/>
      <c r="E163" s="27"/>
      <c r="F163" s="29"/>
      <c r="G163" s="444"/>
      <c r="H163" s="442"/>
      <c r="I163" s="442"/>
      <c r="J163" s="445"/>
      <c r="K163" s="1">
        <f t="shared" si="6"/>
        <v>6</v>
      </c>
      <c r="L163" s="1" t="str">
        <f t="shared" si="7"/>
        <v>Yes</v>
      </c>
    </row>
    <row r="164" spans="1:12" ht="15" customHeight="1" x14ac:dyDescent="0.2">
      <c r="A164" s="441"/>
      <c r="B164" s="442"/>
      <c r="C164" s="442"/>
      <c r="D164" s="443"/>
      <c r="E164" s="27"/>
      <c r="F164" s="29"/>
      <c r="G164" s="444"/>
      <c r="H164" s="442"/>
      <c r="I164" s="442"/>
      <c r="J164" s="445"/>
      <c r="K164" s="1">
        <f t="shared" si="6"/>
        <v>6</v>
      </c>
      <c r="L164" s="1" t="str">
        <f t="shared" si="7"/>
        <v>Yes</v>
      </c>
    </row>
    <row r="165" spans="1:12" ht="15" customHeight="1" x14ac:dyDescent="0.2">
      <c r="A165" s="441"/>
      <c r="B165" s="442"/>
      <c r="C165" s="442"/>
      <c r="D165" s="443"/>
      <c r="E165" s="27"/>
      <c r="F165" s="29"/>
      <c r="G165" s="444"/>
      <c r="H165" s="442"/>
      <c r="I165" s="442"/>
      <c r="J165" s="445"/>
      <c r="K165" s="1">
        <f t="shared" si="6"/>
        <v>6</v>
      </c>
      <c r="L165" s="1" t="str">
        <f t="shared" si="7"/>
        <v>Yes</v>
      </c>
    </row>
    <row r="166" spans="1:12" ht="15" customHeight="1" x14ac:dyDescent="0.2">
      <c r="A166" s="441"/>
      <c r="B166" s="442"/>
      <c r="C166" s="442"/>
      <c r="D166" s="443"/>
      <c r="E166" s="27"/>
      <c r="F166" s="29"/>
      <c r="G166" s="444"/>
      <c r="H166" s="442"/>
      <c r="I166" s="442"/>
      <c r="J166" s="445"/>
      <c r="K166" s="1">
        <f t="shared" si="6"/>
        <v>6</v>
      </c>
      <c r="L166" s="1" t="str">
        <f t="shared" si="7"/>
        <v>Yes</v>
      </c>
    </row>
    <row r="167" spans="1:12" ht="15" customHeight="1" x14ac:dyDescent="0.2">
      <c r="A167" s="441"/>
      <c r="B167" s="442"/>
      <c r="C167" s="442"/>
      <c r="D167" s="443"/>
      <c r="E167" s="27"/>
      <c r="F167" s="29"/>
      <c r="G167" s="444"/>
      <c r="H167" s="442"/>
      <c r="I167" s="442"/>
      <c r="J167" s="445"/>
      <c r="K167" s="1">
        <f t="shared" si="6"/>
        <v>6</v>
      </c>
      <c r="L167" s="1" t="str">
        <f t="shared" si="7"/>
        <v>Yes</v>
      </c>
    </row>
    <row r="168" spans="1:12" ht="15" customHeight="1" x14ac:dyDescent="0.2">
      <c r="A168" s="441"/>
      <c r="B168" s="442"/>
      <c r="C168" s="442"/>
      <c r="D168" s="443"/>
      <c r="E168" s="27"/>
      <c r="F168" s="29"/>
      <c r="G168" s="444"/>
      <c r="H168" s="442"/>
      <c r="I168" s="442"/>
      <c r="J168" s="445"/>
      <c r="K168" s="1">
        <f t="shared" si="6"/>
        <v>6</v>
      </c>
      <c r="L168" s="1" t="str">
        <f t="shared" si="7"/>
        <v>Yes</v>
      </c>
    </row>
    <row r="169" spans="1:12" ht="15" customHeight="1" x14ac:dyDescent="0.2">
      <c r="A169" s="441"/>
      <c r="B169" s="442"/>
      <c r="C169" s="442"/>
      <c r="D169" s="443"/>
      <c r="E169" s="27"/>
      <c r="F169" s="29"/>
      <c r="G169" s="444"/>
      <c r="H169" s="442"/>
      <c r="I169" s="442"/>
      <c r="J169" s="445"/>
      <c r="K169" s="1">
        <f t="shared" si="6"/>
        <v>6</v>
      </c>
      <c r="L169" s="1" t="str">
        <f t="shared" si="7"/>
        <v>Yes</v>
      </c>
    </row>
    <row r="170" spans="1:12" ht="15" customHeight="1" x14ac:dyDescent="0.2">
      <c r="A170" s="441"/>
      <c r="B170" s="442"/>
      <c r="C170" s="442"/>
      <c r="D170" s="443"/>
      <c r="E170" s="27"/>
      <c r="F170" s="29"/>
      <c r="G170" s="444"/>
      <c r="H170" s="442"/>
      <c r="I170" s="442"/>
      <c r="J170" s="445"/>
      <c r="K170" s="1">
        <f t="shared" si="6"/>
        <v>6</v>
      </c>
      <c r="L170" s="1" t="str">
        <f t="shared" si="7"/>
        <v>Yes</v>
      </c>
    </row>
    <row r="171" spans="1:12" ht="15" customHeight="1" x14ac:dyDescent="0.2">
      <c r="A171" s="441"/>
      <c r="B171" s="442"/>
      <c r="C171" s="442"/>
      <c r="D171" s="443"/>
      <c r="E171" s="27"/>
      <c r="F171" s="29"/>
      <c r="G171" s="444"/>
      <c r="H171" s="442"/>
      <c r="I171" s="442"/>
      <c r="J171" s="445"/>
      <c r="K171" s="1">
        <f t="shared" si="6"/>
        <v>6</v>
      </c>
      <c r="L171" s="1" t="str">
        <f t="shared" si="7"/>
        <v>Yes</v>
      </c>
    </row>
    <row r="172" spans="1:12" ht="15" customHeight="1" x14ac:dyDescent="0.2">
      <c r="A172" s="441"/>
      <c r="B172" s="442"/>
      <c r="C172" s="442"/>
      <c r="D172" s="443"/>
      <c r="E172" s="27"/>
      <c r="F172" s="29"/>
      <c r="G172" s="444"/>
      <c r="H172" s="442"/>
      <c r="I172" s="442"/>
      <c r="J172" s="445"/>
      <c r="K172" s="1">
        <f t="shared" si="6"/>
        <v>6</v>
      </c>
      <c r="L172" s="1" t="str">
        <f t="shared" si="7"/>
        <v>Yes</v>
      </c>
    </row>
    <row r="173" spans="1:12" ht="15" customHeight="1" x14ac:dyDescent="0.2">
      <c r="A173" s="441"/>
      <c r="B173" s="442"/>
      <c r="C173" s="442"/>
      <c r="D173" s="443"/>
      <c r="E173" s="27"/>
      <c r="F173" s="29"/>
      <c r="G173" s="444"/>
      <c r="H173" s="442"/>
      <c r="I173" s="442"/>
      <c r="J173" s="445"/>
      <c r="K173" s="1">
        <f t="shared" si="6"/>
        <v>6</v>
      </c>
      <c r="L173" s="1" t="str">
        <f t="shared" si="7"/>
        <v>Yes</v>
      </c>
    </row>
    <row r="174" spans="1:12" ht="15" customHeight="1" x14ac:dyDescent="0.2">
      <c r="A174" s="441"/>
      <c r="B174" s="442"/>
      <c r="C174" s="442"/>
      <c r="D174" s="443"/>
      <c r="E174" s="27"/>
      <c r="F174" s="29"/>
      <c r="G174" s="444"/>
      <c r="H174" s="442"/>
      <c r="I174" s="442"/>
      <c r="J174" s="445"/>
      <c r="K174" s="1">
        <f t="shared" si="6"/>
        <v>6</v>
      </c>
      <c r="L174" s="1" t="str">
        <f t="shared" si="7"/>
        <v>Yes</v>
      </c>
    </row>
    <row r="175" spans="1:12" ht="15" customHeight="1" x14ac:dyDescent="0.2">
      <c r="A175" s="441"/>
      <c r="B175" s="442"/>
      <c r="C175" s="442"/>
      <c r="D175" s="443"/>
      <c r="E175" s="27"/>
      <c r="F175" s="29"/>
      <c r="G175" s="444"/>
      <c r="H175" s="442"/>
      <c r="I175" s="442"/>
      <c r="J175" s="445"/>
      <c r="K175" s="1">
        <f t="shared" si="6"/>
        <v>6</v>
      </c>
      <c r="L175" s="1" t="str">
        <f t="shared" si="7"/>
        <v>Yes</v>
      </c>
    </row>
    <row r="176" spans="1:12" ht="15" customHeight="1" x14ac:dyDescent="0.2">
      <c r="A176" s="479" t="s">
        <v>98</v>
      </c>
      <c r="B176" s="480"/>
      <c r="C176" s="480"/>
      <c r="D176" s="480"/>
      <c r="E176" s="481"/>
      <c r="F176" s="446">
        <f>SUM(F151:F175)</f>
        <v>0</v>
      </c>
      <c r="G176" s="447"/>
      <c r="H176" s="447"/>
      <c r="I176" s="447"/>
      <c r="J176" s="448"/>
      <c r="L176" s="1">
        <f>COUNTIF(L151:L175,"Yes")</f>
        <v>25</v>
      </c>
    </row>
    <row r="177" spans="1:12" ht="15" customHeight="1" x14ac:dyDescent="0.2">
      <c r="A177" s="451"/>
      <c r="B177" s="452"/>
      <c r="C177" s="452"/>
      <c r="D177" s="452"/>
      <c r="E177" s="452"/>
      <c r="F177" s="452"/>
      <c r="G177" s="452"/>
      <c r="H177" s="452"/>
      <c r="I177" s="452"/>
      <c r="J177" s="453"/>
    </row>
    <row r="178" spans="1:12" ht="34.5" customHeight="1" x14ac:dyDescent="0.2">
      <c r="A178" s="454" t="s">
        <v>46</v>
      </c>
      <c r="B178" s="455"/>
      <c r="C178" s="455"/>
      <c r="D178" s="455"/>
      <c r="E178" s="455"/>
      <c r="F178" s="455"/>
      <c r="G178" s="455"/>
      <c r="H178" s="455"/>
      <c r="I178" s="455"/>
      <c r="J178" s="456"/>
    </row>
    <row r="179" spans="1:12" ht="18" customHeight="1" x14ac:dyDescent="0.2">
      <c r="A179" s="454" t="s">
        <v>508</v>
      </c>
      <c r="B179" s="455"/>
      <c r="C179" s="455"/>
      <c r="D179" s="455"/>
      <c r="E179" s="455"/>
      <c r="F179" s="455"/>
      <c r="G179" s="455"/>
      <c r="H179" s="455"/>
      <c r="I179" s="455"/>
      <c r="J179" s="456"/>
    </row>
    <row r="180" spans="1:12" ht="15" customHeight="1" x14ac:dyDescent="0.2">
      <c r="A180" s="460" t="s">
        <v>49</v>
      </c>
      <c r="B180" s="461"/>
      <c r="C180" s="461"/>
      <c r="D180" s="462"/>
      <c r="E180" s="457" t="s">
        <v>43</v>
      </c>
      <c r="F180" s="469" t="s">
        <v>104</v>
      </c>
      <c r="G180" s="470" t="s">
        <v>53</v>
      </c>
      <c r="H180" s="461"/>
      <c r="I180" s="461"/>
      <c r="J180" s="482"/>
    </row>
    <row r="181" spans="1:12" ht="15" customHeight="1" x14ac:dyDescent="0.2">
      <c r="A181" s="463"/>
      <c r="B181" s="464"/>
      <c r="C181" s="464"/>
      <c r="D181" s="465"/>
      <c r="E181" s="458"/>
      <c r="F181" s="458"/>
      <c r="G181" s="483"/>
      <c r="H181" s="464"/>
      <c r="I181" s="464"/>
      <c r="J181" s="484"/>
    </row>
    <row r="182" spans="1:12" ht="15" customHeight="1" x14ac:dyDescent="0.2">
      <c r="A182" s="463"/>
      <c r="B182" s="464"/>
      <c r="C182" s="464"/>
      <c r="D182" s="465"/>
      <c r="E182" s="458"/>
      <c r="F182" s="458"/>
      <c r="G182" s="483"/>
      <c r="H182" s="464"/>
      <c r="I182" s="464"/>
      <c r="J182" s="484"/>
    </row>
    <row r="183" spans="1:12" ht="15" customHeight="1" x14ac:dyDescent="0.2">
      <c r="A183" s="463"/>
      <c r="B183" s="464"/>
      <c r="C183" s="464"/>
      <c r="D183" s="465"/>
      <c r="E183" s="458"/>
      <c r="F183" s="458"/>
      <c r="G183" s="483"/>
      <c r="H183" s="464"/>
      <c r="I183" s="464"/>
      <c r="J183" s="484"/>
    </row>
    <row r="184" spans="1:12" ht="15" customHeight="1" x14ac:dyDescent="0.2">
      <c r="A184" s="463"/>
      <c r="B184" s="464"/>
      <c r="C184" s="464"/>
      <c r="D184" s="465"/>
      <c r="E184" s="458"/>
      <c r="F184" s="458"/>
      <c r="G184" s="483"/>
      <c r="H184" s="464"/>
      <c r="I184" s="464"/>
      <c r="J184" s="484"/>
    </row>
    <row r="185" spans="1:12" ht="14.25" customHeight="1" x14ac:dyDescent="0.2">
      <c r="A185" s="466"/>
      <c r="B185" s="467"/>
      <c r="C185" s="467"/>
      <c r="D185" s="468"/>
      <c r="E185" s="459"/>
      <c r="F185" s="459"/>
      <c r="G185" s="485"/>
      <c r="H185" s="467"/>
      <c r="I185" s="467"/>
      <c r="J185" s="486"/>
    </row>
    <row r="186" spans="1:12" ht="15" customHeight="1" x14ac:dyDescent="0.2">
      <c r="A186" s="441"/>
      <c r="B186" s="442"/>
      <c r="C186" s="442"/>
      <c r="D186" s="443"/>
      <c r="E186" s="27"/>
      <c r="F186" s="29"/>
      <c r="G186" s="444"/>
      <c r="H186" s="442"/>
      <c r="I186" s="442"/>
      <c r="J186" s="445"/>
      <c r="K186" s="1">
        <f t="shared" ref="K186:K210" si="8">COUNTBLANK(E186:J186)</f>
        <v>6</v>
      </c>
      <c r="L186" s="1" t="str">
        <f>IF(AND(A186&lt;&gt;"",K186&gt;3),"No","Yes")</f>
        <v>Yes</v>
      </c>
    </row>
    <row r="187" spans="1:12" ht="15" customHeight="1" x14ac:dyDescent="0.2">
      <c r="A187" s="441"/>
      <c r="B187" s="442"/>
      <c r="C187" s="442"/>
      <c r="D187" s="443"/>
      <c r="E187" s="27"/>
      <c r="F187" s="29"/>
      <c r="G187" s="444"/>
      <c r="H187" s="442"/>
      <c r="I187" s="442"/>
      <c r="J187" s="445"/>
      <c r="K187" s="1">
        <f t="shared" si="8"/>
        <v>6</v>
      </c>
      <c r="L187" s="1" t="str">
        <f t="shared" ref="L187:L210" si="9">IF(AND(A187&lt;&gt;"",K187&gt;3),"No","Yes")</f>
        <v>Yes</v>
      </c>
    </row>
    <row r="188" spans="1:12" ht="15" customHeight="1" x14ac:dyDescent="0.2">
      <c r="A188" s="441"/>
      <c r="B188" s="442"/>
      <c r="C188" s="442"/>
      <c r="D188" s="443"/>
      <c r="E188" s="27"/>
      <c r="F188" s="29"/>
      <c r="G188" s="444"/>
      <c r="H188" s="442"/>
      <c r="I188" s="442"/>
      <c r="J188" s="445"/>
      <c r="K188" s="1">
        <f t="shared" si="8"/>
        <v>6</v>
      </c>
      <c r="L188" s="1" t="str">
        <f t="shared" si="9"/>
        <v>Yes</v>
      </c>
    </row>
    <row r="189" spans="1:12" ht="15" customHeight="1" x14ac:dyDescent="0.2">
      <c r="A189" s="441"/>
      <c r="B189" s="442"/>
      <c r="C189" s="442"/>
      <c r="D189" s="443"/>
      <c r="E189" s="27"/>
      <c r="F189" s="29"/>
      <c r="G189" s="444"/>
      <c r="H189" s="442"/>
      <c r="I189" s="442"/>
      <c r="J189" s="445"/>
      <c r="K189" s="1">
        <f t="shared" si="8"/>
        <v>6</v>
      </c>
      <c r="L189" s="1" t="str">
        <f t="shared" si="9"/>
        <v>Yes</v>
      </c>
    </row>
    <row r="190" spans="1:12" ht="15" customHeight="1" x14ac:dyDescent="0.2">
      <c r="A190" s="441"/>
      <c r="B190" s="442"/>
      <c r="C190" s="442"/>
      <c r="D190" s="443"/>
      <c r="E190" s="27"/>
      <c r="F190" s="29"/>
      <c r="G190" s="444"/>
      <c r="H190" s="442"/>
      <c r="I190" s="442"/>
      <c r="J190" s="445"/>
      <c r="K190" s="1">
        <f t="shared" si="8"/>
        <v>6</v>
      </c>
      <c r="L190" s="1" t="str">
        <f t="shared" si="9"/>
        <v>Yes</v>
      </c>
    </row>
    <row r="191" spans="1:12" ht="15" customHeight="1" x14ac:dyDescent="0.2">
      <c r="A191" s="441"/>
      <c r="B191" s="442"/>
      <c r="C191" s="442"/>
      <c r="D191" s="443"/>
      <c r="E191" s="27"/>
      <c r="F191" s="29"/>
      <c r="G191" s="444"/>
      <c r="H191" s="442"/>
      <c r="I191" s="442"/>
      <c r="J191" s="445"/>
      <c r="K191" s="1">
        <f t="shared" si="8"/>
        <v>6</v>
      </c>
      <c r="L191" s="1" t="str">
        <f t="shared" si="9"/>
        <v>Yes</v>
      </c>
    </row>
    <row r="192" spans="1:12" ht="15" customHeight="1" x14ac:dyDescent="0.2">
      <c r="A192" s="441"/>
      <c r="B192" s="442"/>
      <c r="C192" s="442"/>
      <c r="D192" s="443"/>
      <c r="E192" s="27"/>
      <c r="F192" s="29"/>
      <c r="G192" s="444"/>
      <c r="H192" s="442"/>
      <c r="I192" s="442"/>
      <c r="J192" s="445"/>
      <c r="K192" s="1">
        <f t="shared" si="8"/>
        <v>6</v>
      </c>
      <c r="L192" s="1" t="str">
        <f t="shared" si="9"/>
        <v>Yes</v>
      </c>
    </row>
    <row r="193" spans="1:12" ht="15" customHeight="1" x14ac:dyDescent="0.2">
      <c r="A193" s="441"/>
      <c r="B193" s="442"/>
      <c r="C193" s="442"/>
      <c r="D193" s="443"/>
      <c r="E193" s="27"/>
      <c r="F193" s="29"/>
      <c r="G193" s="444"/>
      <c r="H193" s="442"/>
      <c r="I193" s="442"/>
      <c r="J193" s="445"/>
      <c r="K193" s="1">
        <f t="shared" si="8"/>
        <v>6</v>
      </c>
      <c r="L193" s="1" t="str">
        <f t="shared" si="9"/>
        <v>Yes</v>
      </c>
    </row>
    <row r="194" spans="1:12" ht="15" customHeight="1" x14ac:dyDescent="0.2">
      <c r="A194" s="441"/>
      <c r="B194" s="442"/>
      <c r="C194" s="442"/>
      <c r="D194" s="443"/>
      <c r="E194" s="27"/>
      <c r="F194" s="29"/>
      <c r="G194" s="444"/>
      <c r="H194" s="442"/>
      <c r="I194" s="442"/>
      <c r="J194" s="445"/>
      <c r="K194" s="1">
        <f t="shared" si="8"/>
        <v>6</v>
      </c>
      <c r="L194" s="1" t="str">
        <f t="shared" si="9"/>
        <v>Yes</v>
      </c>
    </row>
    <row r="195" spans="1:12" ht="15" customHeight="1" x14ac:dyDescent="0.2">
      <c r="A195" s="441"/>
      <c r="B195" s="442"/>
      <c r="C195" s="442"/>
      <c r="D195" s="443"/>
      <c r="E195" s="27"/>
      <c r="F195" s="29"/>
      <c r="G195" s="444"/>
      <c r="H195" s="442"/>
      <c r="I195" s="442"/>
      <c r="J195" s="445"/>
      <c r="K195" s="1">
        <f t="shared" si="8"/>
        <v>6</v>
      </c>
      <c r="L195" s="1" t="str">
        <f t="shared" si="9"/>
        <v>Yes</v>
      </c>
    </row>
    <row r="196" spans="1:12" ht="15" customHeight="1" x14ac:dyDescent="0.2">
      <c r="A196" s="441"/>
      <c r="B196" s="442"/>
      <c r="C196" s="442"/>
      <c r="D196" s="443"/>
      <c r="E196" s="27"/>
      <c r="F196" s="29"/>
      <c r="G196" s="444"/>
      <c r="H196" s="442"/>
      <c r="I196" s="442"/>
      <c r="J196" s="445"/>
      <c r="K196" s="1">
        <f t="shared" si="8"/>
        <v>6</v>
      </c>
      <c r="L196" s="1" t="str">
        <f t="shared" si="9"/>
        <v>Yes</v>
      </c>
    </row>
    <row r="197" spans="1:12" ht="15" customHeight="1" x14ac:dyDescent="0.2">
      <c r="A197" s="441"/>
      <c r="B197" s="442"/>
      <c r="C197" s="442"/>
      <c r="D197" s="443"/>
      <c r="E197" s="27"/>
      <c r="F197" s="29"/>
      <c r="G197" s="444"/>
      <c r="H197" s="442"/>
      <c r="I197" s="442"/>
      <c r="J197" s="445"/>
      <c r="K197" s="1">
        <f t="shared" si="8"/>
        <v>6</v>
      </c>
      <c r="L197" s="1" t="str">
        <f t="shared" si="9"/>
        <v>Yes</v>
      </c>
    </row>
    <row r="198" spans="1:12" ht="15" customHeight="1" x14ac:dyDescent="0.2">
      <c r="A198" s="441"/>
      <c r="B198" s="442"/>
      <c r="C198" s="442"/>
      <c r="D198" s="443"/>
      <c r="E198" s="27"/>
      <c r="F198" s="29"/>
      <c r="G198" s="444"/>
      <c r="H198" s="442"/>
      <c r="I198" s="442"/>
      <c r="J198" s="445"/>
      <c r="K198" s="1">
        <f t="shared" si="8"/>
        <v>6</v>
      </c>
      <c r="L198" s="1" t="str">
        <f t="shared" si="9"/>
        <v>Yes</v>
      </c>
    </row>
    <row r="199" spans="1:12" ht="15" customHeight="1" x14ac:dyDescent="0.2">
      <c r="A199" s="441"/>
      <c r="B199" s="442"/>
      <c r="C199" s="442"/>
      <c r="D199" s="443"/>
      <c r="E199" s="27"/>
      <c r="F199" s="29"/>
      <c r="G199" s="444"/>
      <c r="H199" s="442"/>
      <c r="I199" s="442"/>
      <c r="J199" s="445"/>
      <c r="K199" s="1">
        <f t="shared" si="8"/>
        <v>6</v>
      </c>
      <c r="L199" s="1" t="str">
        <f t="shared" si="9"/>
        <v>Yes</v>
      </c>
    </row>
    <row r="200" spans="1:12" ht="15" customHeight="1" x14ac:dyDescent="0.2">
      <c r="A200" s="441"/>
      <c r="B200" s="442"/>
      <c r="C200" s="442"/>
      <c r="D200" s="443"/>
      <c r="E200" s="27"/>
      <c r="F200" s="29"/>
      <c r="G200" s="444"/>
      <c r="H200" s="442"/>
      <c r="I200" s="442"/>
      <c r="J200" s="445"/>
      <c r="K200" s="1">
        <f t="shared" si="8"/>
        <v>6</v>
      </c>
      <c r="L200" s="1" t="str">
        <f t="shared" si="9"/>
        <v>Yes</v>
      </c>
    </row>
    <row r="201" spans="1:12" ht="15" customHeight="1" x14ac:dyDescent="0.2">
      <c r="A201" s="441"/>
      <c r="B201" s="442"/>
      <c r="C201" s="442"/>
      <c r="D201" s="443"/>
      <c r="E201" s="27"/>
      <c r="F201" s="29"/>
      <c r="G201" s="444"/>
      <c r="H201" s="442"/>
      <c r="I201" s="442"/>
      <c r="J201" s="445"/>
      <c r="K201" s="1">
        <f t="shared" si="8"/>
        <v>6</v>
      </c>
      <c r="L201" s="1" t="str">
        <f t="shared" si="9"/>
        <v>Yes</v>
      </c>
    </row>
    <row r="202" spans="1:12" ht="15" customHeight="1" x14ac:dyDescent="0.2">
      <c r="A202" s="441"/>
      <c r="B202" s="442"/>
      <c r="C202" s="442"/>
      <c r="D202" s="443"/>
      <c r="E202" s="27"/>
      <c r="F202" s="29"/>
      <c r="G202" s="444"/>
      <c r="H202" s="442"/>
      <c r="I202" s="442"/>
      <c r="J202" s="445"/>
      <c r="K202" s="1">
        <f t="shared" si="8"/>
        <v>6</v>
      </c>
      <c r="L202" s="1" t="str">
        <f t="shared" si="9"/>
        <v>Yes</v>
      </c>
    </row>
    <row r="203" spans="1:12" ht="15" customHeight="1" x14ac:dyDescent="0.2">
      <c r="A203" s="441"/>
      <c r="B203" s="442"/>
      <c r="C203" s="442"/>
      <c r="D203" s="443"/>
      <c r="E203" s="27"/>
      <c r="F203" s="29"/>
      <c r="G203" s="444"/>
      <c r="H203" s="442"/>
      <c r="I203" s="442"/>
      <c r="J203" s="445"/>
      <c r="K203" s="1">
        <f t="shared" si="8"/>
        <v>6</v>
      </c>
      <c r="L203" s="1" t="str">
        <f t="shared" si="9"/>
        <v>Yes</v>
      </c>
    </row>
    <row r="204" spans="1:12" ht="15" customHeight="1" x14ac:dyDescent="0.2">
      <c r="A204" s="441"/>
      <c r="B204" s="442"/>
      <c r="C204" s="442"/>
      <c r="D204" s="443"/>
      <c r="E204" s="27"/>
      <c r="F204" s="29"/>
      <c r="G204" s="444"/>
      <c r="H204" s="442"/>
      <c r="I204" s="442"/>
      <c r="J204" s="445"/>
      <c r="K204" s="1">
        <f t="shared" si="8"/>
        <v>6</v>
      </c>
      <c r="L204" s="1" t="str">
        <f t="shared" si="9"/>
        <v>Yes</v>
      </c>
    </row>
    <row r="205" spans="1:12" ht="15" customHeight="1" x14ac:dyDescent="0.2">
      <c r="A205" s="441"/>
      <c r="B205" s="442"/>
      <c r="C205" s="442"/>
      <c r="D205" s="443"/>
      <c r="E205" s="27"/>
      <c r="F205" s="29"/>
      <c r="G205" s="444"/>
      <c r="H205" s="442"/>
      <c r="I205" s="442"/>
      <c r="J205" s="445"/>
      <c r="K205" s="1">
        <f t="shared" si="8"/>
        <v>6</v>
      </c>
      <c r="L205" s="1" t="str">
        <f t="shared" si="9"/>
        <v>Yes</v>
      </c>
    </row>
    <row r="206" spans="1:12" ht="15" customHeight="1" x14ac:dyDescent="0.2">
      <c r="A206" s="441"/>
      <c r="B206" s="442"/>
      <c r="C206" s="442"/>
      <c r="D206" s="443"/>
      <c r="E206" s="27"/>
      <c r="F206" s="29"/>
      <c r="G206" s="444"/>
      <c r="H206" s="442"/>
      <c r="I206" s="442"/>
      <c r="J206" s="445"/>
      <c r="K206" s="1">
        <f t="shared" si="8"/>
        <v>6</v>
      </c>
      <c r="L206" s="1" t="str">
        <f t="shared" si="9"/>
        <v>Yes</v>
      </c>
    </row>
    <row r="207" spans="1:12" ht="15" customHeight="1" x14ac:dyDescent="0.2">
      <c r="A207" s="441"/>
      <c r="B207" s="442"/>
      <c r="C207" s="442"/>
      <c r="D207" s="443"/>
      <c r="E207" s="27"/>
      <c r="F207" s="29"/>
      <c r="G207" s="444"/>
      <c r="H207" s="442"/>
      <c r="I207" s="442"/>
      <c r="J207" s="445"/>
      <c r="K207" s="1">
        <f t="shared" si="8"/>
        <v>6</v>
      </c>
      <c r="L207" s="1" t="str">
        <f t="shared" si="9"/>
        <v>Yes</v>
      </c>
    </row>
    <row r="208" spans="1:12" ht="15" customHeight="1" x14ac:dyDescent="0.2">
      <c r="A208" s="441"/>
      <c r="B208" s="442"/>
      <c r="C208" s="442"/>
      <c r="D208" s="443"/>
      <c r="E208" s="27"/>
      <c r="F208" s="29"/>
      <c r="G208" s="444"/>
      <c r="H208" s="442"/>
      <c r="I208" s="442"/>
      <c r="J208" s="445"/>
      <c r="K208" s="1">
        <f t="shared" si="8"/>
        <v>6</v>
      </c>
      <c r="L208" s="1" t="str">
        <f t="shared" si="9"/>
        <v>Yes</v>
      </c>
    </row>
    <row r="209" spans="1:12" ht="15" customHeight="1" x14ac:dyDescent="0.2">
      <c r="A209" s="441"/>
      <c r="B209" s="442"/>
      <c r="C209" s="442"/>
      <c r="D209" s="443"/>
      <c r="E209" s="27"/>
      <c r="F209" s="29"/>
      <c r="G209" s="444"/>
      <c r="H209" s="442"/>
      <c r="I209" s="442"/>
      <c r="J209" s="445"/>
      <c r="K209" s="1">
        <f t="shared" si="8"/>
        <v>6</v>
      </c>
      <c r="L209" s="1" t="str">
        <f t="shared" si="9"/>
        <v>Yes</v>
      </c>
    </row>
    <row r="210" spans="1:12" ht="15" customHeight="1" x14ac:dyDescent="0.2">
      <c r="A210" s="441"/>
      <c r="B210" s="442"/>
      <c r="C210" s="442"/>
      <c r="D210" s="443"/>
      <c r="E210" s="27"/>
      <c r="F210" s="29"/>
      <c r="G210" s="444"/>
      <c r="H210" s="442"/>
      <c r="I210" s="442"/>
      <c r="J210" s="445"/>
      <c r="K210" s="1">
        <f t="shared" si="8"/>
        <v>6</v>
      </c>
      <c r="L210" s="1" t="str">
        <f t="shared" si="9"/>
        <v>Yes</v>
      </c>
    </row>
    <row r="211" spans="1:12" ht="15" customHeight="1" x14ac:dyDescent="0.2">
      <c r="A211" s="479" t="s">
        <v>99</v>
      </c>
      <c r="B211" s="480"/>
      <c r="C211" s="480"/>
      <c r="D211" s="480"/>
      <c r="E211" s="481"/>
      <c r="F211" s="446">
        <f>SUM(F186:F210)</f>
        <v>0</v>
      </c>
      <c r="G211" s="447"/>
      <c r="H211" s="447"/>
      <c r="I211" s="447"/>
      <c r="J211" s="448"/>
      <c r="L211" s="1">
        <f>COUNTIF(L186:L210,"Yes")</f>
        <v>25</v>
      </c>
    </row>
    <row r="212" spans="1:12" ht="15" customHeight="1" x14ac:dyDescent="0.2">
      <c r="A212" s="451"/>
      <c r="B212" s="452"/>
      <c r="C212" s="452"/>
      <c r="D212" s="452"/>
      <c r="E212" s="452"/>
      <c r="F212" s="452"/>
      <c r="G212" s="452"/>
      <c r="H212" s="452"/>
      <c r="I212" s="452"/>
      <c r="J212" s="453"/>
    </row>
    <row r="213" spans="1:12" ht="18" customHeight="1" x14ac:dyDescent="0.2">
      <c r="A213" s="454" t="s">
        <v>47</v>
      </c>
      <c r="B213" s="455"/>
      <c r="C213" s="455"/>
      <c r="D213" s="455"/>
      <c r="E213" s="455"/>
      <c r="F213" s="455"/>
      <c r="G213" s="455"/>
      <c r="H213" s="455"/>
      <c r="I213" s="455"/>
      <c r="J213" s="456"/>
    </row>
    <row r="214" spans="1:12" ht="18" customHeight="1" x14ac:dyDescent="0.2">
      <c r="A214" s="454" t="s">
        <v>508</v>
      </c>
      <c r="B214" s="455"/>
      <c r="C214" s="455"/>
      <c r="D214" s="455"/>
      <c r="E214" s="455"/>
      <c r="F214" s="455"/>
      <c r="G214" s="455"/>
      <c r="H214" s="455"/>
      <c r="I214" s="455"/>
      <c r="J214" s="456"/>
    </row>
    <row r="215" spans="1:12" ht="15" customHeight="1" x14ac:dyDescent="0.2">
      <c r="A215" s="460" t="s">
        <v>49</v>
      </c>
      <c r="B215" s="461"/>
      <c r="C215" s="461"/>
      <c r="D215" s="462"/>
      <c r="E215" s="457" t="s">
        <v>43</v>
      </c>
      <c r="F215" s="469" t="s">
        <v>104</v>
      </c>
      <c r="G215" s="470" t="s">
        <v>53</v>
      </c>
      <c r="H215" s="461"/>
      <c r="I215" s="461"/>
      <c r="J215" s="482"/>
    </row>
    <row r="216" spans="1:12" ht="15" customHeight="1" x14ac:dyDescent="0.2">
      <c r="A216" s="463"/>
      <c r="B216" s="464"/>
      <c r="C216" s="464"/>
      <c r="D216" s="465"/>
      <c r="E216" s="458"/>
      <c r="F216" s="458"/>
      <c r="G216" s="483"/>
      <c r="H216" s="464"/>
      <c r="I216" s="464"/>
      <c r="J216" s="484"/>
    </row>
    <row r="217" spans="1:12" ht="15" customHeight="1" x14ac:dyDescent="0.2">
      <c r="A217" s="463"/>
      <c r="B217" s="464"/>
      <c r="C217" s="464"/>
      <c r="D217" s="465"/>
      <c r="E217" s="458"/>
      <c r="F217" s="458"/>
      <c r="G217" s="483"/>
      <c r="H217" s="464"/>
      <c r="I217" s="464"/>
      <c r="J217" s="484"/>
    </row>
    <row r="218" spans="1:12" ht="15" customHeight="1" x14ac:dyDescent="0.2">
      <c r="A218" s="463"/>
      <c r="B218" s="464"/>
      <c r="C218" s="464"/>
      <c r="D218" s="465"/>
      <c r="E218" s="458"/>
      <c r="F218" s="458"/>
      <c r="G218" s="483"/>
      <c r="H218" s="464"/>
      <c r="I218" s="464"/>
      <c r="J218" s="484"/>
    </row>
    <row r="219" spans="1:12" ht="15" customHeight="1" x14ac:dyDescent="0.2">
      <c r="A219" s="463"/>
      <c r="B219" s="464"/>
      <c r="C219" s="464"/>
      <c r="D219" s="465"/>
      <c r="E219" s="458"/>
      <c r="F219" s="458"/>
      <c r="G219" s="483"/>
      <c r="H219" s="464"/>
      <c r="I219" s="464"/>
      <c r="J219" s="484"/>
    </row>
    <row r="220" spans="1:12" ht="14.25" customHeight="1" x14ac:dyDescent="0.2">
      <c r="A220" s="466"/>
      <c r="B220" s="467"/>
      <c r="C220" s="467"/>
      <c r="D220" s="468"/>
      <c r="E220" s="459"/>
      <c r="F220" s="459"/>
      <c r="G220" s="485"/>
      <c r="H220" s="467"/>
      <c r="I220" s="467"/>
      <c r="J220" s="486"/>
    </row>
    <row r="221" spans="1:12" ht="15" customHeight="1" x14ac:dyDescent="0.2">
      <c r="A221" s="441"/>
      <c r="B221" s="442"/>
      <c r="C221" s="442"/>
      <c r="D221" s="443"/>
      <c r="E221" s="27"/>
      <c r="F221" s="29"/>
      <c r="G221" s="444"/>
      <c r="H221" s="442"/>
      <c r="I221" s="442"/>
      <c r="J221" s="445"/>
      <c r="K221" s="1">
        <f t="shared" ref="K221:K245" si="10">COUNTBLANK(E221:J221)</f>
        <v>6</v>
      </c>
      <c r="L221" s="1" t="str">
        <f>IF(AND(A221&lt;&gt;"",K221&gt;3),"No","Yes")</f>
        <v>Yes</v>
      </c>
    </row>
    <row r="222" spans="1:12" ht="15" customHeight="1" x14ac:dyDescent="0.2">
      <c r="A222" s="441"/>
      <c r="B222" s="442"/>
      <c r="C222" s="442"/>
      <c r="D222" s="443"/>
      <c r="E222" s="27"/>
      <c r="F222" s="29"/>
      <c r="G222" s="444"/>
      <c r="H222" s="442"/>
      <c r="I222" s="442"/>
      <c r="J222" s="445"/>
      <c r="K222" s="1">
        <f t="shared" si="10"/>
        <v>6</v>
      </c>
      <c r="L222" s="1" t="str">
        <f t="shared" ref="L222:L245" si="11">IF(AND(A222&lt;&gt;"",K222&gt;3),"No","Yes")</f>
        <v>Yes</v>
      </c>
    </row>
    <row r="223" spans="1:12" ht="15" customHeight="1" x14ac:dyDescent="0.2">
      <c r="A223" s="441"/>
      <c r="B223" s="442"/>
      <c r="C223" s="442"/>
      <c r="D223" s="443"/>
      <c r="E223" s="27"/>
      <c r="F223" s="29"/>
      <c r="G223" s="444"/>
      <c r="H223" s="442"/>
      <c r="I223" s="442"/>
      <c r="J223" s="445"/>
      <c r="K223" s="1">
        <f t="shared" si="10"/>
        <v>6</v>
      </c>
      <c r="L223" s="1" t="str">
        <f t="shared" si="11"/>
        <v>Yes</v>
      </c>
    </row>
    <row r="224" spans="1:12" ht="15" customHeight="1" x14ac:dyDescent="0.2">
      <c r="A224" s="441"/>
      <c r="B224" s="442"/>
      <c r="C224" s="442"/>
      <c r="D224" s="443"/>
      <c r="E224" s="27"/>
      <c r="F224" s="29"/>
      <c r="G224" s="444"/>
      <c r="H224" s="442"/>
      <c r="I224" s="442"/>
      <c r="J224" s="445"/>
      <c r="K224" s="1">
        <f t="shared" si="10"/>
        <v>6</v>
      </c>
      <c r="L224" s="1" t="str">
        <f t="shared" si="11"/>
        <v>Yes</v>
      </c>
    </row>
    <row r="225" spans="1:12" ht="15" customHeight="1" x14ac:dyDescent="0.2">
      <c r="A225" s="441"/>
      <c r="B225" s="442"/>
      <c r="C225" s="442"/>
      <c r="D225" s="443"/>
      <c r="E225" s="27"/>
      <c r="F225" s="29"/>
      <c r="G225" s="444"/>
      <c r="H225" s="442"/>
      <c r="I225" s="442"/>
      <c r="J225" s="445"/>
      <c r="K225" s="1">
        <f t="shared" si="10"/>
        <v>6</v>
      </c>
      <c r="L225" s="1" t="str">
        <f t="shared" si="11"/>
        <v>Yes</v>
      </c>
    </row>
    <row r="226" spans="1:12" ht="15" customHeight="1" x14ac:dyDescent="0.2">
      <c r="A226" s="441"/>
      <c r="B226" s="442"/>
      <c r="C226" s="442"/>
      <c r="D226" s="443"/>
      <c r="E226" s="27"/>
      <c r="F226" s="29"/>
      <c r="G226" s="444"/>
      <c r="H226" s="442"/>
      <c r="I226" s="442"/>
      <c r="J226" s="445"/>
      <c r="K226" s="1">
        <f t="shared" si="10"/>
        <v>6</v>
      </c>
      <c r="L226" s="1" t="str">
        <f t="shared" si="11"/>
        <v>Yes</v>
      </c>
    </row>
    <row r="227" spans="1:12" ht="15" customHeight="1" x14ac:dyDescent="0.2">
      <c r="A227" s="441"/>
      <c r="B227" s="442"/>
      <c r="C227" s="442"/>
      <c r="D227" s="443"/>
      <c r="E227" s="27"/>
      <c r="F227" s="29"/>
      <c r="G227" s="444"/>
      <c r="H227" s="442"/>
      <c r="I227" s="442"/>
      <c r="J227" s="445"/>
      <c r="K227" s="1">
        <f t="shared" si="10"/>
        <v>6</v>
      </c>
      <c r="L227" s="1" t="str">
        <f t="shared" si="11"/>
        <v>Yes</v>
      </c>
    </row>
    <row r="228" spans="1:12" ht="15" customHeight="1" x14ac:dyDescent="0.2">
      <c r="A228" s="441"/>
      <c r="B228" s="442"/>
      <c r="C228" s="442"/>
      <c r="D228" s="443"/>
      <c r="E228" s="27"/>
      <c r="F228" s="29"/>
      <c r="G228" s="444"/>
      <c r="H228" s="442"/>
      <c r="I228" s="442"/>
      <c r="J228" s="445"/>
      <c r="K228" s="1">
        <f t="shared" si="10"/>
        <v>6</v>
      </c>
      <c r="L228" s="1" t="str">
        <f t="shared" si="11"/>
        <v>Yes</v>
      </c>
    </row>
    <row r="229" spans="1:12" ht="15" customHeight="1" x14ac:dyDescent="0.2">
      <c r="A229" s="441"/>
      <c r="B229" s="442"/>
      <c r="C229" s="442"/>
      <c r="D229" s="443"/>
      <c r="E229" s="27"/>
      <c r="F229" s="29"/>
      <c r="G229" s="444"/>
      <c r="H229" s="442"/>
      <c r="I229" s="442"/>
      <c r="J229" s="445"/>
      <c r="K229" s="1">
        <f t="shared" si="10"/>
        <v>6</v>
      </c>
      <c r="L229" s="1" t="str">
        <f t="shared" si="11"/>
        <v>Yes</v>
      </c>
    </row>
    <row r="230" spans="1:12" ht="15" customHeight="1" x14ac:dyDescent="0.2">
      <c r="A230" s="441"/>
      <c r="B230" s="442"/>
      <c r="C230" s="442"/>
      <c r="D230" s="443"/>
      <c r="E230" s="27"/>
      <c r="F230" s="29"/>
      <c r="G230" s="444"/>
      <c r="H230" s="442"/>
      <c r="I230" s="442"/>
      <c r="J230" s="445"/>
      <c r="K230" s="1">
        <f t="shared" si="10"/>
        <v>6</v>
      </c>
      <c r="L230" s="1" t="str">
        <f t="shared" si="11"/>
        <v>Yes</v>
      </c>
    </row>
    <row r="231" spans="1:12" ht="15" customHeight="1" x14ac:dyDescent="0.2">
      <c r="A231" s="441"/>
      <c r="B231" s="442"/>
      <c r="C231" s="442"/>
      <c r="D231" s="443"/>
      <c r="E231" s="27"/>
      <c r="F231" s="29"/>
      <c r="G231" s="444"/>
      <c r="H231" s="442"/>
      <c r="I231" s="442"/>
      <c r="J231" s="445"/>
      <c r="K231" s="1">
        <f t="shared" si="10"/>
        <v>6</v>
      </c>
      <c r="L231" s="1" t="str">
        <f t="shared" si="11"/>
        <v>Yes</v>
      </c>
    </row>
    <row r="232" spans="1:12" ht="15" customHeight="1" x14ac:dyDescent="0.2">
      <c r="A232" s="441"/>
      <c r="B232" s="442"/>
      <c r="C232" s="442"/>
      <c r="D232" s="443"/>
      <c r="E232" s="27"/>
      <c r="F232" s="29"/>
      <c r="G232" s="444"/>
      <c r="H232" s="442"/>
      <c r="I232" s="442"/>
      <c r="J232" s="445"/>
      <c r="K232" s="1">
        <f t="shared" si="10"/>
        <v>6</v>
      </c>
      <c r="L232" s="1" t="str">
        <f t="shared" si="11"/>
        <v>Yes</v>
      </c>
    </row>
    <row r="233" spans="1:12" ht="15" customHeight="1" x14ac:dyDescent="0.2">
      <c r="A233" s="441"/>
      <c r="B233" s="442"/>
      <c r="C233" s="442"/>
      <c r="D233" s="443"/>
      <c r="E233" s="27"/>
      <c r="F233" s="29"/>
      <c r="G233" s="444"/>
      <c r="H233" s="442"/>
      <c r="I233" s="442"/>
      <c r="J233" s="445"/>
      <c r="K233" s="1">
        <f t="shared" si="10"/>
        <v>6</v>
      </c>
      <c r="L233" s="1" t="str">
        <f t="shared" si="11"/>
        <v>Yes</v>
      </c>
    </row>
    <row r="234" spans="1:12" ht="15" customHeight="1" x14ac:dyDescent="0.2">
      <c r="A234" s="441"/>
      <c r="B234" s="442"/>
      <c r="C234" s="442"/>
      <c r="D234" s="443"/>
      <c r="E234" s="27"/>
      <c r="F234" s="29"/>
      <c r="G234" s="444"/>
      <c r="H234" s="442"/>
      <c r="I234" s="442"/>
      <c r="J234" s="445"/>
      <c r="K234" s="1">
        <f t="shared" si="10"/>
        <v>6</v>
      </c>
      <c r="L234" s="1" t="str">
        <f t="shared" si="11"/>
        <v>Yes</v>
      </c>
    </row>
    <row r="235" spans="1:12" ht="15" customHeight="1" x14ac:dyDescent="0.2">
      <c r="A235" s="441"/>
      <c r="B235" s="442"/>
      <c r="C235" s="442"/>
      <c r="D235" s="443"/>
      <c r="E235" s="27"/>
      <c r="F235" s="29"/>
      <c r="G235" s="444"/>
      <c r="H235" s="442"/>
      <c r="I235" s="442"/>
      <c r="J235" s="445"/>
      <c r="K235" s="1">
        <f t="shared" si="10"/>
        <v>6</v>
      </c>
      <c r="L235" s="1" t="str">
        <f t="shared" si="11"/>
        <v>Yes</v>
      </c>
    </row>
    <row r="236" spans="1:12" ht="15" customHeight="1" x14ac:dyDescent="0.2">
      <c r="A236" s="441"/>
      <c r="B236" s="442"/>
      <c r="C236" s="442"/>
      <c r="D236" s="443"/>
      <c r="E236" s="27"/>
      <c r="F236" s="29"/>
      <c r="G236" s="444"/>
      <c r="H236" s="442"/>
      <c r="I236" s="442"/>
      <c r="J236" s="445"/>
      <c r="K236" s="1">
        <f t="shared" si="10"/>
        <v>6</v>
      </c>
      <c r="L236" s="1" t="str">
        <f t="shared" si="11"/>
        <v>Yes</v>
      </c>
    </row>
    <row r="237" spans="1:12" ht="15" customHeight="1" x14ac:dyDescent="0.2">
      <c r="A237" s="441"/>
      <c r="B237" s="442"/>
      <c r="C237" s="442"/>
      <c r="D237" s="443"/>
      <c r="E237" s="27"/>
      <c r="F237" s="29"/>
      <c r="G237" s="444"/>
      <c r="H237" s="442"/>
      <c r="I237" s="442"/>
      <c r="J237" s="445"/>
      <c r="K237" s="1">
        <f t="shared" si="10"/>
        <v>6</v>
      </c>
      <c r="L237" s="1" t="str">
        <f t="shared" si="11"/>
        <v>Yes</v>
      </c>
    </row>
    <row r="238" spans="1:12" ht="15" customHeight="1" x14ac:dyDescent="0.2">
      <c r="A238" s="441"/>
      <c r="B238" s="442"/>
      <c r="C238" s="442"/>
      <c r="D238" s="443"/>
      <c r="E238" s="27"/>
      <c r="F238" s="29"/>
      <c r="G238" s="444"/>
      <c r="H238" s="442"/>
      <c r="I238" s="442"/>
      <c r="J238" s="445"/>
      <c r="K238" s="1">
        <f t="shared" si="10"/>
        <v>6</v>
      </c>
      <c r="L238" s="1" t="str">
        <f t="shared" si="11"/>
        <v>Yes</v>
      </c>
    </row>
    <row r="239" spans="1:12" ht="15" customHeight="1" x14ac:dyDescent="0.2">
      <c r="A239" s="441"/>
      <c r="B239" s="442"/>
      <c r="C239" s="442"/>
      <c r="D239" s="443"/>
      <c r="E239" s="27"/>
      <c r="F239" s="29"/>
      <c r="G239" s="444"/>
      <c r="H239" s="442"/>
      <c r="I239" s="442"/>
      <c r="J239" s="445"/>
      <c r="K239" s="1">
        <f t="shared" si="10"/>
        <v>6</v>
      </c>
      <c r="L239" s="1" t="str">
        <f t="shared" si="11"/>
        <v>Yes</v>
      </c>
    </row>
    <row r="240" spans="1:12" ht="15" customHeight="1" x14ac:dyDescent="0.2">
      <c r="A240" s="441"/>
      <c r="B240" s="442"/>
      <c r="C240" s="442"/>
      <c r="D240" s="443"/>
      <c r="E240" s="27"/>
      <c r="F240" s="29"/>
      <c r="G240" s="444"/>
      <c r="H240" s="442"/>
      <c r="I240" s="442"/>
      <c r="J240" s="445"/>
      <c r="K240" s="1">
        <f t="shared" si="10"/>
        <v>6</v>
      </c>
      <c r="L240" s="1" t="str">
        <f t="shared" si="11"/>
        <v>Yes</v>
      </c>
    </row>
    <row r="241" spans="1:12" ht="15" customHeight="1" x14ac:dyDescent="0.2">
      <c r="A241" s="441"/>
      <c r="B241" s="442"/>
      <c r="C241" s="442"/>
      <c r="D241" s="443"/>
      <c r="E241" s="27"/>
      <c r="F241" s="29"/>
      <c r="G241" s="444"/>
      <c r="H241" s="442"/>
      <c r="I241" s="442"/>
      <c r="J241" s="445"/>
      <c r="K241" s="1">
        <f t="shared" si="10"/>
        <v>6</v>
      </c>
      <c r="L241" s="1" t="str">
        <f t="shared" si="11"/>
        <v>Yes</v>
      </c>
    </row>
    <row r="242" spans="1:12" ht="15" customHeight="1" x14ac:dyDescent="0.2">
      <c r="A242" s="441"/>
      <c r="B242" s="442"/>
      <c r="C242" s="442"/>
      <c r="D242" s="443"/>
      <c r="E242" s="27"/>
      <c r="F242" s="29"/>
      <c r="G242" s="444"/>
      <c r="H242" s="442"/>
      <c r="I242" s="442"/>
      <c r="J242" s="445"/>
      <c r="K242" s="1">
        <f t="shared" si="10"/>
        <v>6</v>
      </c>
      <c r="L242" s="1" t="str">
        <f t="shared" si="11"/>
        <v>Yes</v>
      </c>
    </row>
    <row r="243" spans="1:12" ht="15" customHeight="1" x14ac:dyDescent="0.2">
      <c r="A243" s="441"/>
      <c r="B243" s="442"/>
      <c r="C243" s="442"/>
      <c r="D243" s="443"/>
      <c r="E243" s="27"/>
      <c r="F243" s="29"/>
      <c r="G243" s="444"/>
      <c r="H243" s="442"/>
      <c r="I243" s="442"/>
      <c r="J243" s="445"/>
      <c r="K243" s="1">
        <f t="shared" si="10"/>
        <v>6</v>
      </c>
      <c r="L243" s="1" t="str">
        <f t="shared" si="11"/>
        <v>Yes</v>
      </c>
    </row>
    <row r="244" spans="1:12" ht="15" customHeight="1" x14ac:dyDescent="0.2">
      <c r="A244" s="441"/>
      <c r="B244" s="442"/>
      <c r="C244" s="442"/>
      <c r="D244" s="443"/>
      <c r="E244" s="27"/>
      <c r="F244" s="29"/>
      <c r="G244" s="444"/>
      <c r="H244" s="442"/>
      <c r="I244" s="442"/>
      <c r="J244" s="445"/>
      <c r="K244" s="1">
        <f t="shared" si="10"/>
        <v>6</v>
      </c>
      <c r="L244" s="1" t="str">
        <f t="shared" si="11"/>
        <v>Yes</v>
      </c>
    </row>
    <row r="245" spans="1:12" ht="15" customHeight="1" x14ac:dyDescent="0.2">
      <c r="A245" s="441"/>
      <c r="B245" s="442"/>
      <c r="C245" s="442"/>
      <c r="D245" s="443"/>
      <c r="E245" s="27"/>
      <c r="F245" s="29"/>
      <c r="G245" s="444"/>
      <c r="H245" s="442"/>
      <c r="I245" s="442"/>
      <c r="J245" s="445"/>
      <c r="K245" s="1">
        <f t="shared" si="10"/>
        <v>6</v>
      </c>
      <c r="L245" s="1" t="str">
        <f t="shared" si="11"/>
        <v>Yes</v>
      </c>
    </row>
    <row r="246" spans="1:12" ht="15" customHeight="1" thickBot="1" x14ac:dyDescent="0.25">
      <c r="A246" s="496" t="s">
        <v>100</v>
      </c>
      <c r="B246" s="497"/>
      <c r="C246" s="497"/>
      <c r="D246" s="497"/>
      <c r="E246" s="498"/>
      <c r="F246" s="499">
        <f>SUM(F221:F245)</f>
        <v>0</v>
      </c>
      <c r="G246" s="500"/>
      <c r="H246" s="500"/>
      <c r="I246" s="500"/>
      <c r="J246" s="501"/>
      <c r="L246" s="1">
        <f>COUNTIF(L221:L245,"Yes")</f>
        <v>25</v>
      </c>
    </row>
    <row r="247" spans="1:12" ht="13.5" thickTop="1" x14ac:dyDescent="0.2"/>
  </sheetData>
  <sheetProtection password="E686" sheet="1" formatRows="0"/>
  <mergeCells count="387">
    <mergeCell ref="G18:J18"/>
    <mergeCell ref="G19:J19"/>
    <mergeCell ref="G20:J20"/>
    <mergeCell ref="G21:J21"/>
    <mergeCell ref="G22:J22"/>
    <mergeCell ref="G23:J23"/>
    <mergeCell ref="G12:J12"/>
    <mergeCell ref="G13:J13"/>
    <mergeCell ref="G14:J14"/>
    <mergeCell ref="G15:J15"/>
    <mergeCell ref="G16:J16"/>
    <mergeCell ref="G17:J17"/>
    <mergeCell ref="A35:B35"/>
    <mergeCell ref="G35:J35"/>
    <mergeCell ref="A32:B32"/>
    <mergeCell ref="G32:J32"/>
    <mergeCell ref="A33:B33"/>
    <mergeCell ref="G33:J33"/>
    <mergeCell ref="A34:B34"/>
    <mergeCell ref="G34:J34"/>
    <mergeCell ref="G28:J28"/>
    <mergeCell ref="A29:B29"/>
    <mergeCell ref="G29:J29"/>
    <mergeCell ref="A30:B30"/>
    <mergeCell ref="G30:J30"/>
    <mergeCell ref="A31:B31"/>
    <mergeCell ref="G31:J31"/>
    <mergeCell ref="G24:J24"/>
    <mergeCell ref="G25:J25"/>
    <mergeCell ref="G26:J26"/>
    <mergeCell ref="A244:D244"/>
    <mergeCell ref="G244:J244"/>
    <mergeCell ref="A245:D245"/>
    <mergeCell ref="G245:J245"/>
    <mergeCell ref="A246:E246"/>
    <mergeCell ref="F246:J246"/>
    <mergeCell ref="A241:D241"/>
    <mergeCell ref="G241:J241"/>
    <mergeCell ref="A242:D242"/>
    <mergeCell ref="G242:J242"/>
    <mergeCell ref="A243:D243"/>
    <mergeCell ref="G243:J243"/>
    <mergeCell ref="A238:D238"/>
    <mergeCell ref="G238:J238"/>
    <mergeCell ref="A239:D239"/>
    <mergeCell ref="G239:J239"/>
    <mergeCell ref="A240:D240"/>
    <mergeCell ref="G240:J240"/>
    <mergeCell ref="A235:D235"/>
    <mergeCell ref="G235:J235"/>
    <mergeCell ref="A236:D236"/>
    <mergeCell ref="G236:J236"/>
    <mergeCell ref="A237:D237"/>
    <mergeCell ref="G237:J237"/>
    <mergeCell ref="A232:D232"/>
    <mergeCell ref="G232:J232"/>
    <mergeCell ref="A233:D233"/>
    <mergeCell ref="G233:J233"/>
    <mergeCell ref="A234:D234"/>
    <mergeCell ref="G234:J234"/>
    <mergeCell ref="A229:D229"/>
    <mergeCell ref="G229:J229"/>
    <mergeCell ref="A230:D230"/>
    <mergeCell ref="G230:J230"/>
    <mergeCell ref="A231:D231"/>
    <mergeCell ref="G231:J231"/>
    <mergeCell ref="A226:D226"/>
    <mergeCell ref="G226:J226"/>
    <mergeCell ref="A227:D227"/>
    <mergeCell ref="G227:J227"/>
    <mergeCell ref="A228:D228"/>
    <mergeCell ref="G228:J228"/>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01:D201"/>
    <mergeCell ref="G201:J201"/>
    <mergeCell ref="A202:D202"/>
    <mergeCell ref="G202:J202"/>
    <mergeCell ref="A203:D203"/>
    <mergeCell ref="G203:J203"/>
    <mergeCell ref="A198:D198"/>
    <mergeCell ref="G198:J198"/>
    <mergeCell ref="A199:D199"/>
    <mergeCell ref="G199:J199"/>
    <mergeCell ref="A200:D200"/>
    <mergeCell ref="G200:J200"/>
    <mergeCell ref="A195:D195"/>
    <mergeCell ref="G195:J195"/>
    <mergeCell ref="A196:D196"/>
    <mergeCell ref="G196:J196"/>
    <mergeCell ref="A197:D197"/>
    <mergeCell ref="G197:J197"/>
    <mergeCell ref="A192:D192"/>
    <mergeCell ref="G192:J192"/>
    <mergeCell ref="A193:D193"/>
    <mergeCell ref="G193:J193"/>
    <mergeCell ref="A194:D194"/>
    <mergeCell ref="G194:J194"/>
    <mergeCell ref="A189:D189"/>
    <mergeCell ref="G189:J189"/>
    <mergeCell ref="A190:D190"/>
    <mergeCell ref="G190:J190"/>
    <mergeCell ref="A191:D191"/>
    <mergeCell ref="G191:J191"/>
    <mergeCell ref="A186:D186"/>
    <mergeCell ref="G186:J186"/>
    <mergeCell ref="A187:D187"/>
    <mergeCell ref="G187:J187"/>
    <mergeCell ref="A188:D188"/>
    <mergeCell ref="G188:J188"/>
    <mergeCell ref="A175:D175"/>
    <mergeCell ref="G175:J175"/>
    <mergeCell ref="A176:E176"/>
    <mergeCell ref="F176:J176"/>
    <mergeCell ref="A179:J179"/>
    <mergeCell ref="A180:D185"/>
    <mergeCell ref="E180:E185"/>
    <mergeCell ref="F180:F185"/>
    <mergeCell ref="G180:J185"/>
    <mergeCell ref="A178:J178"/>
    <mergeCell ref="A177:J177"/>
    <mergeCell ref="A172:D172"/>
    <mergeCell ref="G172:J172"/>
    <mergeCell ref="A173:D173"/>
    <mergeCell ref="G173:J173"/>
    <mergeCell ref="A174:D174"/>
    <mergeCell ref="G174:J174"/>
    <mergeCell ref="A169:D169"/>
    <mergeCell ref="G169:J169"/>
    <mergeCell ref="A170:D170"/>
    <mergeCell ref="G170:J170"/>
    <mergeCell ref="A171:D171"/>
    <mergeCell ref="G171:J171"/>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A49:B49"/>
    <mergeCell ref="G49:J49"/>
    <mergeCell ref="A50:B50"/>
    <mergeCell ref="G50:J50"/>
    <mergeCell ref="A51:B51"/>
    <mergeCell ref="G51:J51"/>
    <mergeCell ref="A52:B52"/>
    <mergeCell ref="G52:J52"/>
    <mergeCell ref="A53:B53"/>
    <mergeCell ref="G53:J53"/>
    <mergeCell ref="A54:B54"/>
    <mergeCell ref="G54:J54"/>
    <mergeCell ref="A55:B55"/>
    <mergeCell ref="G55:J55"/>
    <mergeCell ref="A56:B56"/>
    <mergeCell ref="G56:J56"/>
    <mergeCell ref="A57:B57"/>
    <mergeCell ref="G57:J57"/>
    <mergeCell ref="A58:B58"/>
    <mergeCell ref="G58:J58"/>
    <mergeCell ref="A59:B59"/>
    <mergeCell ref="G59:J59"/>
    <mergeCell ref="A60:B60"/>
    <mergeCell ref="G60:J60"/>
    <mergeCell ref="A61:B61"/>
    <mergeCell ref="G61:J61"/>
    <mergeCell ref="A62:B62"/>
    <mergeCell ref="G62:J62"/>
    <mergeCell ref="A63:B63"/>
    <mergeCell ref="G63:J63"/>
    <mergeCell ref="A64:B64"/>
    <mergeCell ref="G64:J64"/>
    <mergeCell ref="A65:B65"/>
    <mergeCell ref="G65:J65"/>
    <mergeCell ref="A66:B66"/>
    <mergeCell ref="G66:J66"/>
    <mergeCell ref="G75:J80"/>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G82:J82"/>
    <mergeCell ref="E110:E115"/>
    <mergeCell ref="A109:J109"/>
    <mergeCell ref="A110:D115"/>
    <mergeCell ref="F110:F115"/>
    <mergeCell ref="G110:J115"/>
    <mergeCell ref="G91:J91"/>
    <mergeCell ref="G86:J86"/>
    <mergeCell ref="G87:J87"/>
    <mergeCell ref="G89:J89"/>
    <mergeCell ref="G90:J90"/>
    <mergeCell ref="G83:J83"/>
    <mergeCell ref="G84:J84"/>
    <mergeCell ref="G85:J85"/>
    <mergeCell ref="G92:J92"/>
    <mergeCell ref="G93:J93"/>
    <mergeCell ref="A84:D84"/>
    <mergeCell ref="A85:D85"/>
    <mergeCell ref="A89:D89"/>
    <mergeCell ref="A90:D90"/>
    <mergeCell ref="A97:D97"/>
    <mergeCell ref="A106:E106"/>
    <mergeCell ref="A104:D104"/>
    <mergeCell ref="A102:D102"/>
    <mergeCell ref="A124:D124"/>
    <mergeCell ref="G124:J124"/>
    <mergeCell ref="A125:D125"/>
    <mergeCell ref="G125:J125"/>
    <mergeCell ref="G126:J126"/>
    <mergeCell ref="A127:D127"/>
    <mergeCell ref="G127:J127"/>
    <mergeCell ref="A101:D101"/>
    <mergeCell ref="G118:J118"/>
    <mergeCell ref="A119:D119"/>
    <mergeCell ref="G119:J119"/>
    <mergeCell ref="A120:D120"/>
    <mergeCell ref="G104:J104"/>
    <mergeCell ref="G122:J122"/>
    <mergeCell ref="A123:D123"/>
    <mergeCell ref="G123:J123"/>
    <mergeCell ref="A122:D122"/>
    <mergeCell ref="A126:D126"/>
    <mergeCell ref="A100:D100"/>
    <mergeCell ref="F106:J106"/>
    <mergeCell ref="A117:D117"/>
    <mergeCell ref="G117:J117"/>
    <mergeCell ref="A116:D116"/>
    <mergeCell ref="G116:J116"/>
    <mergeCell ref="A118:D118"/>
    <mergeCell ref="G120:J120"/>
    <mergeCell ref="A121:D121"/>
    <mergeCell ref="G121:J121"/>
    <mergeCell ref="G101:J101"/>
    <mergeCell ref="A107:J107"/>
    <mergeCell ref="A108:J108"/>
    <mergeCell ref="A86:D86"/>
    <mergeCell ref="A87:D87"/>
    <mergeCell ref="A88:D88"/>
    <mergeCell ref="A92:D92"/>
    <mergeCell ref="A93:D93"/>
    <mergeCell ref="A94:D94"/>
    <mergeCell ref="A91:D91"/>
    <mergeCell ref="A105:D105"/>
    <mergeCell ref="G88:J88"/>
    <mergeCell ref="A96:D96"/>
    <mergeCell ref="G102:J102"/>
    <mergeCell ref="G103:J103"/>
    <mergeCell ref="A103:D103"/>
    <mergeCell ref="G94:J94"/>
    <mergeCell ref="A98:D98"/>
    <mergeCell ref="A99:D99"/>
    <mergeCell ref="G95:J95"/>
    <mergeCell ref="A95:D95"/>
    <mergeCell ref="G99:J99"/>
    <mergeCell ref="G100:J100"/>
    <mergeCell ref="G98:J98"/>
    <mergeCell ref="G105:J105"/>
    <mergeCell ref="G96:J96"/>
    <mergeCell ref="G97:J97"/>
  </mergeCells>
  <dataValidations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ageMargins left="0.75" right="0.75" top="1" bottom="1" header="0.5" footer="0.5"/>
  <pageSetup scale="83" fitToWidth="0" fitToHeight="0" orientation="landscape" r:id="rId1"/>
  <headerFooter alignWithMargins="0">
    <oddHeader>&amp;LFFY 2010 Consolidated Application: Assurances: General Assurances&amp;C&amp;A&amp;R&amp;P of &amp;N</oddHeader>
  </headerFooter>
  <rowBreaks count="4" manualBreakCount="4">
    <brk id="36" max="9" man="1"/>
    <brk id="72" max="9" man="1"/>
    <brk id="107" max="9" man="1"/>
    <brk id="14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zoomScaleNormal="100" workbookViewId="0">
      <selection sqref="A1:C8"/>
    </sheetView>
  </sheetViews>
  <sheetFormatPr defaultRowHeight="12.75" x14ac:dyDescent="0.2"/>
  <cols>
    <col min="1" max="10" width="15.7109375" style="2" customWidth="1"/>
    <col min="11" max="11" width="15.7109375" style="1" customWidth="1"/>
    <col min="12" max="16384" width="9.140625" style="2"/>
  </cols>
  <sheetData>
    <row r="1" spans="1:11" ht="13.5" customHeight="1" thickTop="1" x14ac:dyDescent="0.2">
      <c r="A1" s="502" t="s">
        <v>101</v>
      </c>
      <c r="B1" s="503"/>
      <c r="C1" s="503"/>
      <c r="D1" s="507" t="s">
        <v>56</v>
      </c>
      <c r="E1" s="508"/>
      <c r="F1" s="508"/>
      <c r="G1" s="508"/>
      <c r="H1" s="508"/>
      <c r="I1" s="508"/>
      <c r="J1" s="508"/>
      <c r="K1" s="535"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504"/>
      <c r="B2" s="505"/>
      <c r="C2" s="505"/>
      <c r="D2" s="509"/>
      <c r="E2" s="510"/>
      <c r="F2" s="510"/>
      <c r="G2" s="510"/>
      <c r="H2" s="510"/>
      <c r="I2" s="510"/>
      <c r="J2" s="510"/>
      <c r="K2" s="536"/>
    </row>
    <row r="3" spans="1:11" ht="12.75" customHeight="1" x14ac:dyDescent="0.2">
      <c r="A3" s="504"/>
      <c r="B3" s="505"/>
      <c r="C3" s="505"/>
      <c r="D3" s="509"/>
      <c r="E3" s="510"/>
      <c r="F3" s="510"/>
      <c r="G3" s="510"/>
      <c r="H3" s="510"/>
      <c r="I3" s="510"/>
      <c r="J3" s="510"/>
      <c r="K3" s="536"/>
    </row>
    <row r="4" spans="1:11" ht="13.5" customHeight="1" thickBot="1" x14ac:dyDescent="0.25">
      <c r="A4" s="504"/>
      <c r="B4" s="505"/>
      <c r="C4" s="505"/>
      <c r="D4" s="511"/>
      <c r="E4" s="512"/>
      <c r="F4" s="512"/>
      <c r="G4" s="512"/>
      <c r="H4" s="512"/>
      <c r="I4" s="512"/>
      <c r="J4" s="512"/>
      <c r="K4" s="536"/>
    </row>
    <row r="5" spans="1:11" ht="12.75" customHeight="1" x14ac:dyDescent="0.2">
      <c r="A5" s="504"/>
      <c r="B5" s="505"/>
      <c r="C5" s="505"/>
      <c r="D5" s="538" t="s">
        <v>57</v>
      </c>
      <c r="E5" s="538" t="s">
        <v>58</v>
      </c>
      <c r="F5" s="538" t="s">
        <v>138</v>
      </c>
      <c r="G5" s="538" t="s">
        <v>140</v>
      </c>
      <c r="H5" s="538" t="s">
        <v>61</v>
      </c>
      <c r="I5" s="538" t="s">
        <v>117</v>
      </c>
      <c r="J5" s="540" t="s">
        <v>118</v>
      </c>
      <c r="K5" s="536"/>
    </row>
    <row r="6" spans="1:11" ht="12.75" customHeight="1" x14ac:dyDescent="0.2">
      <c r="A6" s="504"/>
      <c r="B6" s="505"/>
      <c r="C6" s="505"/>
      <c r="D6" s="539"/>
      <c r="E6" s="539"/>
      <c r="F6" s="539"/>
      <c r="G6" s="539"/>
      <c r="H6" s="539"/>
      <c r="I6" s="539"/>
      <c r="J6" s="541"/>
      <c r="K6" s="536"/>
    </row>
    <row r="7" spans="1:11" ht="12.75" customHeight="1" x14ac:dyDescent="0.2">
      <c r="A7" s="504"/>
      <c r="B7" s="505"/>
      <c r="C7" s="505"/>
      <c r="D7" s="539"/>
      <c r="E7" s="539"/>
      <c r="F7" s="539"/>
      <c r="G7" s="539"/>
      <c r="H7" s="539"/>
      <c r="I7" s="539"/>
      <c r="J7" s="542"/>
      <c r="K7" s="536"/>
    </row>
    <row r="8" spans="1:11" ht="13.5" customHeight="1" thickBot="1" x14ac:dyDescent="0.25">
      <c r="A8" s="506"/>
      <c r="B8" s="505"/>
      <c r="C8" s="505"/>
      <c r="D8" s="539"/>
      <c r="E8" s="539"/>
      <c r="F8" s="539"/>
      <c r="G8" s="539"/>
      <c r="H8" s="539"/>
      <c r="I8" s="539"/>
      <c r="J8" s="543"/>
      <c r="K8" s="536"/>
    </row>
    <row r="9" spans="1:11" ht="12.75" customHeight="1" x14ac:dyDescent="0.2">
      <c r="A9" s="526" t="s">
        <v>63</v>
      </c>
      <c r="B9" s="516" t="s">
        <v>50</v>
      </c>
      <c r="C9" s="517"/>
      <c r="D9" s="513">
        <f>SUMIF('6'!D11:D70,"Instruction",'6'!F11:F70)</f>
        <v>0</v>
      </c>
      <c r="E9" s="513">
        <f>SUMIF('6'!E81:E105,"Instruction",'6'!F81:F105)</f>
        <v>0</v>
      </c>
      <c r="F9" s="513">
        <f>SUMIF('6'!E116:E140,"Instruction",'6'!F116:F140)</f>
        <v>0</v>
      </c>
      <c r="G9" s="513">
        <f>SUMIF('6'!E151:E175,"Instruction",'6'!F151:F175)</f>
        <v>0</v>
      </c>
      <c r="H9" s="513">
        <f>SUMIF('6'!E186:E210,"Instruction",'6'!F186:F210)</f>
        <v>0</v>
      </c>
      <c r="I9" s="513">
        <f>SUMIF('6'!E221:E245,"Instruction",'6'!F221:F245)</f>
        <v>0</v>
      </c>
      <c r="J9" s="520">
        <f>SUM(D9:I9)</f>
        <v>0</v>
      </c>
      <c r="K9" s="536"/>
    </row>
    <row r="10" spans="1:11" ht="12.75" customHeight="1" x14ac:dyDescent="0.2">
      <c r="A10" s="527"/>
      <c r="B10" s="518"/>
      <c r="C10" s="519"/>
      <c r="D10" s="514"/>
      <c r="E10" s="514"/>
      <c r="F10" s="514"/>
      <c r="G10" s="514"/>
      <c r="H10" s="514"/>
      <c r="I10" s="514"/>
      <c r="J10" s="521"/>
      <c r="K10" s="536"/>
    </row>
    <row r="11" spans="1:11" ht="12.75" customHeight="1" x14ac:dyDescent="0.2">
      <c r="A11" s="527"/>
      <c r="B11" s="518"/>
      <c r="C11" s="519"/>
      <c r="D11" s="514"/>
      <c r="E11" s="514"/>
      <c r="F11" s="514"/>
      <c r="G11" s="514"/>
      <c r="H11" s="514"/>
      <c r="I11" s="514"/>
      <c r="J11" s="521"/>
      <c r="K11" s="536"/>
    </row>
    <row r="12" spans="1:11" ht="12.75" customHeight="1" x14ac:dyDescent="0.2">
      <c r="A12" s="527"/>
      <c r="B12" s="518"/>
      <c r="C12" s="519"/>
      <c r="D12" s="514"/>
      <c r="E12" s="514"/>
      <c r="F12" s="514"/>
      <c r="G12" s="514"/>
      <c r="H12" s="514"/>
      <c r="I12" s="514"/>
      <c r="J12" s="521"/>
      <c r="K12" s="536"/>
    </row>
    <row r="13" spans="1:11" ht="12.75" customHeight="1" x14ac:dyDescent="0.2">
      <c r="A13" s="527"/>
      <c r="B13" s="518"/>
      <c r="C13" s="519"/>
      <c r="D13" s="514"/>
      <c r="E13" s="514"/>
      <c r="F13" s="514"/>
      <c r="G13" s="514"/>
      <c r="H13" s="514"/>
      <c r="I13" s="514"/>
      <c r="J13" s="521"/>
      <c r="K13" s="536"/>
    </row>
    <row r="14" spans="1:11" ht="12.75" customHeight="1" thickBot="1" x14ac:dyDescent="0.25">
      <c r="A14" s="527"/>
      <c r="B14" s="518"/>
      <c r="C14" s="519"/>
      <c r="D14" s="515"/>
      <c r="E14" s="515"/>
      <c r="F14" s="515"/>
      <c r="G14" s="515"/>
      <c r="H14" s="515"/>
      <c r="I14" s="515"/>
      <c r="J14" s="522"/>
      <c r="K14" s="536"/>
    </row>
    <row r="15" spans="1:11" ht="12.75" customHeight="1" x14ac:dyDescent="0.2">
      <c r="A15" s="527"/>
      <c r="B15" s="516" t="s">
        <v>51</v>
      </c>
      <c r="C15" s="517"/>
      <c r="D15" s="513">
        <f>SUMIF('6'!D11:D70,"Support Services",'6'!F11:F70)</f>
        <v>0</v>
      </c>
      <c r="E15" s="513">
        <f>SUMIF('6'!E81:E105,"Support Services",'6'!F81:F105)</f>
        <v>0</v>
      </c>
      <c r="F15" s="513">
        <f>SUMIF('6'!E116:E140,"Support Services",'6'!F116:F140)</f>
        <v>0</v>
      </c>
      <c r="G15" s="513">
        <f>SUMIF('6'!E151:E175,"Support Services",'6'!F151:F175)</f>
        <v>0</v>
      </c>
      <c r="H15" s="513">
        <f>SUMIF('6'!E186:E210,"Support Services",'6'!F186:F210)</f>
        <v>0</v>
      </c>
      <c r="I15" s="513">
        <f>SUMIF('6'!E221:E245,"Support Services",'6'!F221:F245)</f>
        <v>0</v>
      </c>
      <c r="J15" s="520">
        <f>SUM(D15:I15)</f>
        <v>0</v>
      </c>
      <c r="K15" s="536"/>
    </row>
    <row r="16" spans="1:11" ht="12.75" customHeight="1" x14ac:dyDescent="0.2">
      <c r="A16" s="527"/>
      <c r="B16" s="518"/>
      <c r="C16" s="519"/>
      <c r="D16" s="514"/>
      <c r="E16" s="514"/>
      <c r="F16" s="514"/>
      <c r="G16" s="514"/>
      <c r="H16" s="514"/>
      <c r="I16" s="514"/>
      <c r="J16" s="521"/>
      <c r="K16" s="536"/>
    </row>
    <row r="17" spans="1:11" ht="12.75" customHeight="1" x14ac:dyDescent="0.2">
      <c r="A17" s="527"/>
      <c r="B17" s="518"/>
      <c r="C17" s="519"/>
      <c r="D17" s="514"/>
      <c r="E17" s="514"/>
      <c r="F17" s="514"/>
      <c r="G17" s="514"/>
      <c r="H17" s="514"/>
      <c r="I17" s="514"/>
      <c r="J17" s="521"/>
      <c r="K17" s="536"/>
    </row>
    <row r="18" spans="1:11" ht="12.75" customHeight="1" x14ac:dyDescent="0.2">
      <c r="A18" s="527"/>
      <c r="B18" s="518"/>
      <c r="C18" s="519"/>
      <c r="D18" s="514"/>
      <c r="E18" s="514"/>
      <c r="F18" s="514"/>
      <c r="G18" s="514"/>
      <c r="H18" s="514"/>
      <c r="I18" s="514"/>
      <c r="J18" s="521"/>
      <c r="K18" s="536"/>
    </row>
    <row r="19" spans="1:11" ht="12.75" customHeight="1" x14ac:dyDescent="0.2">
      <c r="A19" s="527"/>
      <c r="B19" s="518"/>
      <c r="C19" s="519"/>
      <c r="D19" s="514"/>
      <c r="E19" s="514"/>
      <c r="F19" s="514"/>
      <c r="G19" s="514"/>
      <c r="H19" s="514"/>
      <c r="I19" s="514"/>
      <c r="J19" s="521"/>
      <c r="K19" s="536"/>
    </row>
    <row r="20" spans="1:11" ht="12.75" customHeight="1" thickBot="1" x14ac:dyDescent="0.25">
      <c r="A20" s="527"/>
      <c r="B20" s="518"/>
      <c r="C20" s="519"/>
      <c r="D20" s="515"/>
      <c r="E20" s="515"/>
      <c r="F20" s="515"/>
      <c r="G20" s="515"/>
      <c r="H20" s="515"/>
      <c r="I20" s="515"/>
      <c r="J20" s="522"/>
      <c r="K20" s="536"/>
    </row>
    <row r="21" spans="1:11" ht="12.75" customHeight="1" x14ac:dyDescent="0.2">
      <c r="A21" s="527"/>
      <c r="B21" s="516" t="s">
        <v>94</v>
      </c>
      <c r="C21" s="517"/>
      <c r="D21" s="513">
        <f>SUMIF('6'!D11:D70,"Administration",'6'!F11:F70)</f>
        <v>0</v>
      </c>
      <c r="E21" s="513">
        <f>SUMIF('6'!E81:E105,"Administration",'6'!F81:F105)</f>
        <v>0</v>
      </c>
      <c r="F21" s="513">
        <f>SUMIF('6'!E116:E140,"Administration",'6'!F116:F140)</f>
        <v>0</v>
      </c>
      <c r="G21" s="513">
        <f>SUMIF('6'!E151:E175,"Administration",'6'!F151:F175)</f>
        <v>0</v>
      </c>
      <c r="H21" s="513">
        <f>SUMIF('6'!E186:E210,"Administration",'6'!F186:F210)</f>
        <v>0</v>
      </c>
      <c r="I21" s="513">
        <f>SUMIF('6'!E221:E245,"Administration",'6'!F221:F245)</f>
        <v>0</v>
      </c>
      <c r="J21" s="520">
        <f>SUM(D21:I21)</f>
        <v>0</v>
      </c>
      <c r="K21" s="536"/>
    </row>
    <row r="22" spans="1:11" ht="12.75" customHeight="1" x14ac:dyDescent="0.2">
      <c r="A22" s="527"/>
      <c r="B22" s="518"/>
      <c r="C22" s="519"/>
      <c r="D22" s="514"/>
      <c r="E22" s="514"/>
      <c r="F22" s="514"/>
      <c r="G22" s="514"/>
      <c r="H22" s="514"/>
      <c r="I22" s="514"/>
      <c r="J22" s="521"/>
      <c r="K22" s="536"/>
    </row>
    <row r="23" spans="1:11" ht="12.75" customHeight="1" x14ac:dyDescent="0.2">
      <c r="A23" s="527"/>
      <c r="B23" s="518"/>
      <c r="C23" s="519"/>
      <c r="D23" s="514"/>
      <c r="E23" s="514"/>
      <c r="F23" s="514"/>
      <c r="G23" s="514"/>
      <c r="H23" s="514"/>
      <c r="I23" s="514"/>
      <c r="J23" s="521"/>
      <c r="K23" s="536"/>
    </row>
    <row r="24" spans="1:11" ht="12.75" customHeight="1" x14ac:dyDescent="0.2">
      <c r="A24" s="527"/>
      <c r="B24" s="518"/>
      <c r="C24" s="519"/>
      <c r="D24" s="514"/>
      <c r="E24" s="514"/>
      <c r="F24" s="514"/>
      <c r="G24" s="514"/>
      <c r="H24" s="514"/>
      <c r="I24" s="514"/>
      <c r="J24" s="521"/>
      <c r="K24" s="536"/>
    </row>
    <row r="25" spans="1:11" ht="12.75" customHeight="1" x14ac:dyDescent="0.2">
      <c r="A25" s="527"/>
      <c r="B25" s="518"/>
      <c r="C25" s="519"/>
      <c r="D25" s="514"/>
      <c r="E25" s="514"/>
      <c r="F25" s="514"/>
      <c r="G25" s="514"/>
      <c r="H25" s="514"/>
      <c r="I25" s="514"/>
      <c r="J25" s="521"/>
      <c r="K25" s="536"/>
    </row>
    <row r="26" spans="1:11" ht="12.75" customHeight="1" thickBot="1" x14ac:dyDescent="0.25">
      <c r="A26" s="527"/>
      <c r="B26" s="518"/>
      <c r="C26" s="519"/>
      <c r="D26" s="515"/>
      <c r="E26" s="515"/>
      <c r="F26" s="515"/>
      <c r="G26" s="515"/>
      <c r="H26" s="515"/>
      <c r="I26" s="515"/>
      <c r="J26" s="522"/>
      <c r="K26" s="536"/>
    </row>
    <row r="27" spans="1:11" ht="12.75" customHeight="1" x14ac:dyDescent="0.2">
      <c r="A27" s="527"/>
      <c r="B27" s="516" t="s">
        <v>90</v>
      </c>
      <c r="C27" s="517"/>
      <c r="D27" s="513">
        <f>SUMIF('6'!D11:D70,"Operations and Maintenance",'6'!F11:F70)</f>
        <v>0</v>
      </c>
      <c r="E27" s="513">
        <f>SUMIF('6'!E81:E105,"Operations and Maintenance",'6'!F81:F105)</f>
        <v>0</v>
      </c>
      <c r="F27" s="513">
        <f>SUMIF('6'!E116:E140,"Operations and Maintenance",'6'!F116:F140)</f>
        <v>0</v>
      </c>
      <c r="G27" s="513">
        <f>SUMIF('6'!E151:E175,"Operations and Maintenance",'6'!F151:F175)</f>
        <v>0</v>
      </c>
      <c r="H27" s="513">
        <f>SUMIF('6'!E186:E210,"Operations and Maintenance",'6'!F186:F210)</f>
        <v>0</v>
      </c>
      <c r="I27" s="513">
        <f>SUMIF('6'!E221:E245,"Operations and Maintenance",'6'!F221:F245)</f>
        <v>0</v>
      </c>
      <c r="J27" s="520">
        <f>SUM(D27:I27)</f>
        <v>0</v>
      </c>
      <c r="K27" s="536"/>
    </row>
    <row r="28" spans="1:11" x14ac:dyDescent="0.2">
      <c r="A28" s="527"/>
      <c r="B28" s="518"/>
      <c r="C28" s="519"/>
      <c r="D28" s="514"/>
      <c r="E28" s="514"/>
      <c r="F28" s="514"/>
      <c r="G28" s="514"/>
      <c r="H28" s="514"/>
      <c r="I28" s="514"/>
      <c r="J28" s="521"/>
      <c r="K28" s="536"/>
    </row>
    <row r="29" spans="1:11" x14ac:dyDescent="0.2">
      <c r="A29" s="527"/>
      <c r="B29" s="518"/>
      <c r="C29" s="519"/>
      <c r="D29" s="514"/>
      <c r="E29" s="514"/>
      <c r="F29" s="514"/>
      <c r="G29" s="514"/>
      <c r="H29" s="514"/>
      <c r="I29" s="514"/>
      <c r="J29" s="521"/>
      <c r="K29" s="536"/>
    </row>
    <row r="30" spans="1:11" x14ac:dyDescent="0.2">
      <c r="A30" s="527"/>
      <c r="B30" s="518"/>
      <c r="C30" s="519"/>
      <c r="D30" s="514"/>
      <c r="E30" s="514"/>
      <c r="F30" s="514"/>
      <c r="G30" s="514"/>
      <c r="H30" s="514"/>
      <c r="I30" s="514"/>
      <c r="J30" s="521"/>
      <c r="K30" s="536"/>
    </row>
    <row r="31" spans="1:11" x14ac:dyDescent="0.2">
      <c r="A31" s="527"/>
      <c r="B31" s="518"/>
      <c r="C31" s="519"/>
      <c r="D31" s="514"/>
      <c r="E31" s="514"/>
      <c r="F31" s="514"/>
      <c r="G31" s="514"/>
      <c r="H31" s="514"/>
      <c r="I31" s="514"/>
      <c r="J31" s="521"/>
      <c r="K31" s="536"/>
    </row>
    <row r="32" spans="1:11" ht="13.5" thickBot="1" x14ac:dyDescent="0.25">
      <c r="A32" s="527"/>
      <c r="B32" s="518"/>
      <c r="C32" s="519"/>
      <c r="D32" s="515"/>
      <c r="E32" s="515"/>
      <c r="F32" s="515"/>
      <c r="G32" s="515"/>
      <c r="H32" s="515"/>
      <c r="I32" s="515"/>
      <c r="J32" s="522"/>
      <c r="K32" s="536"/>
    </row>
    <row r="33" spans="1:11" ht="12.75" customHeight="1" x14ac:dyDescent="0.2">
      <c r="A33" s="527"/>
      <c r="B33" s="516" t="s">
        <v>95</v>
      </c>
      <c r="C33" s="517"/>
      <c r="D33" s="513">
        <f>SUMIF('6'!D11:D70,"Student Transportation",'6'!F11:F70)</f>
        <v>0</v>
      </c>
      <c r="E33" s="513">
        <f>SUMIF('6'!E81:E105,"Student Transportation",'6'!F81:F105)</f>
        <v>0</v>
      </c>
      <c r="F33" s="513">
        <f>SUMIF('6'!E116:E140,"Student Transportation",'6'!F116:F140)</f>
        <v>0</v>
      </c>
      <c r="G33" s="513">
        <f>SUMIF('6'!E151:E175,"Student Transportation",'6'!F151:F175)</f>
        <v>0</v>
      </c>
      <c r="H33" s="513">
        <f>SUMIF('6'!E186:E210,"Student Transportation",'6'!F186:F210)</f>
        <v>0</v>
      </c>
      <c r="I33" s="513">
        <f>SUMIF('6'!E221:E245,"Student Transportation",'6'!F221:F245)</f>
        <v>0</v>
      </c>
      <c r="J33" s="520">
        <f>SUM(D33:I33)</f>
        <v>0</v>
      </c>
      <c r="K33" s="536"/>
    </row>
    <row r="34" spans="1:11" x14ac:dyDescent="0.2">
      <c r="A34" s="527"/>
      <c r="B34" s="518"/>
      <c r="C34" s="519"/>
      <c r="D34" s="514"/>
      <c r="E34" s="514"/>
      <c r="F34" s="514"/>
      <c r="G34" s="514"/>
      <c r="H34" s="514"/>
      <c r="I34" s="514"/>
      <c r="J34" s="521"/>
      <c r="K34" s="536"/>
    </row>
    <row r="35" spans="1:11" x14ac:dyDescent="0.2">
      <c r="A35" s="527"/>
      <c r="B35" s="518"/>
      <c r="C35" s="519"/>
      <c r="D35" s="514"/>
      <c r="E35" s="514"/>
      <c r="F35" s="514"/>
      <c r="G35" s="514"/>
      <c r="H35" s="514"/>
      <c r="I35" s="514"/>
      <c r="J35" s="521"/>
      <c r="K35" s="536"/>
    </row>
    <row r="36" spans="1:11" x14ac:dyDescent="0.2">
      <c r="A36" s="527"/>
      <c r="B36" s="518"/>
      <c r="C36" s="519"/>
      <c r="D36" s="514"/>
      <c r="E36" s="514"/>
      <c r="F36" s="514"/>
      <c r="G36" s="514"/>
      <c r="H36" s="514"/>
      <c r="I36" s="514"/>
      <c r="J36" s="521"/>
      <c r="K36" s="536"/>
    </row>
    <row r="37" spans="1:11" x14ac:dyDescent="0.2">
      <c r="A37" s="527"/>
      <c r="B37" s="518"/>
      <c r="C37" s="519"/>
      <c r="D37" s="514"/>
      <c r="E37" s="514"/>
      <c r="F37" s="514"/>
      <c r="G37" s="514"/>
      <c r="H37" s="514"/>
      <c r="I37" s="514"/>
      <c r="J37" s="521"/>
      <c r="K37" s="536"/>
    </row>
    <row r="38" spans="1:11" ht="13.5" thickBot="1" x14ac:dyDescent="0.25">
      <c r="A38" s="527"/>
      <c r="B38" s="518"/>
      <c r="C38" s="519"/>
      <c r="D38" s="515"/>
      <c r="E38" s="515"/>
      <c r="F38" s="515"/>
      <c r="G38" s="515"/>
      <c r="H38" s="515"/>
      <c r="I38" s="515"/>
      <c r="J38" s="522"/>
      <c r="K38" s="536"/>
    </row>
    <row r="39" spans="1:11" ht="12.75" customHeight="1" x14ac:dyDescent="0.2">
      <c r="A39" s="527"/>
      <c r="B39" s="516" t="s">
        <v>52</v>
      </c>
      <c r="C39" s="517"/>
      <c r="D39" s="513">
        <f>SUMIF('6'!D11:D70,"Other",'6'!F11:F70)</f>
        <v>0</v>
      </c>
      <c r="E39" s="513">
        <f>SUMIF('6'!E81:E105,"Other",'6'!F81:F105)</f>
        <v>0</v>
      </c>
      <c r="F39" s="513">
        <f>SUMIF('6'!E116:E140,"Other",'6'!F116:F140)</f>
        <v>0</v>
      </c>
      <c r="G39" s="513">
        <f>SUMIF('6'!E151:E175,"Other",'6'!F151:F175)</f>
        <v>0</v>
      </c>
      <c r="H39" s="513">
        <f>SUMIF('6'!E186:E210,"Other",'6'!F186:F210)</f>
        <v>0</v>
      </c>
      <c r="I39" s="513">
        <f>SUMIF('6'!E221:E245,"Other",'6'!F221:F245)</f>
        <v>0</v>
      </c>
      <c r="J39" s="520">
        <f>SUM(D39:I39)</f>
        <v>0</v>
      </c>
      <c r="K39" s="536"/>
    </row>
    <row r="40" spans="1:11" ht="12.75" customHeight="1" x14ac:dyDescent="0.2">
      <c r="A40" s="527"/>
      <c r="B40" s="518"/>
      <c r="C40" s="519"/>
      <c r="D40" s="514"/>
      <c r="E40" s="514"/>
      <c r="F40" s="514"/>
      <c r="G40" s="514"/>
      <c r="H40" s="514"/>
      <c r="I40" s="514"/>
      <c r="J40" s="521"/>
      <c r="K40" s="536"/>
    </row>
    <row r="41" spans="1:11" x14ac:dyDescent="0.2">
      <c r="A41" s="527"/>
      <c r="B41" s="518"/>
      <c r="C41" s="519"/>
      <c r="D41" s="514"/>
      <c r="E41" s="514"/>
      <c r="F41" s="514"/>
      <c r="G41" s="514"/>
      <c r="H41" s="514"/>
      <c r="I41" s="514"/>
      <c r="J41" s="521"/>
      <c r="K41" s="536"/>
    </row>
    <row r="42" spans="1:11" x14ac:dyDescent="0.2">
      <c r="A42" s="527"/>
      <c r="B42" s="518"/>
      <c r="C42" s="519"/>
      <c r="D42" s="514"/>
      <c r="E42" s="514"/>
      <c r="F42" s="514"/>
      <c r="G42" s="514"/>
      <c r="H42" s="514"/>
      <c r="I42" s="514"/>
      <c r="J42" s="521"/>
      <c r="K42" s="536"/>
    </row>
    <row r="43" spans="1:11" x14ac:dyDescent="0.2">
      <c r="A43" s="527"/>
      <c r="B43" s="518"/>
      <c r="C43" s="519"/>
      <c r="D43" s="514"/>
      <c r="E43" s="514"/>
      <c r="F43" s="514"/>
      <c r="G43" s="514"/>
      <c r="H43" s="514"/>
      <c r="I43" s="514"/>
      <c r="J43" s="521"/>
      <c r="K43" s="536"/>
    </row>
    <row r="44" spans="1:11" ht="13.5" thickBot="1" x14ac:dyDescent="0.25">
      <c r="A44" s="527"/>
      <c r="B44" s="518"/>
      <c r="C44" s="519"/>
      <c r="D44" s="515"/>
      <c r="E44" s="515"/>
      <c r="F44" s="515"/>
      <c r="G44" s="515"/>
      <c r="H44" s="515"/>
      <c r="I44" s="515"/>
      <c r="J44" s="522"/>
      <c r="K44" s="536"/>
    </row>
    <row r="45" spans="1:11" ht="12.75" customHeight="1" x14ac:dyDescent="0.2">
      <c r="A45" s="527"/>
      <c r="B45" s="529" t="s">
        <v>115</v>
      </c>
      <c r="C45" s="530"/>
      <c r="D45" s="523">
        <f t="shared" ref="D45:I45" si="0">SUM(D9:D44)</f>
        <v>0</v>
      </c>
      <c r="E45" s="523">
        <f t="shared" si="0"/>
        <v>0</v>
      </c>
      <c r="F45" s="523">
        <f t="shared" si="0"/>
        <v>0</v>
      </c>
      <c r="G45" s="523">
        <f t="shared" si="0"/>
        <v>0</v>
      </c>
      <c r="H45" s="523">
        <f t="shared" si="0"/>
        <v>0</v>
      </c>
      <c r="I45" s="523">
        <f t="shared" si="0"/>
        <v>0</v>
      </c>
      <c r="J45" s="523">
        <f>SUM(D45:I45)</f>
        <v>0</v>
      </c>
      <c r="K45" s="536"/>
    </row>
    <row r="46" spans="1:11" x14ac:dyDescent="0.2">
      <c r="A46" s="527"/>
      <c r="B46" s="531"/>
      <c r="C46" s="532"/>
      <c r="D46" s="524"/>
      <c r="E46" s="524"/>
      <c r="F46" s="524"/>
      <c r="G46" s="524"/>
      <c r="H46" s="524"/>
      <c r="I46" s="524"/>
      <c r="J46" s="524"/>
      <c r="K46" s="536"/>
    </row>
    <row r="47" spans="1:11" x14ac:dyDescent="0.2">
      <c r="A47" s="527"/>
      <c r="B47" s="531"/>
      <c r="C47" s="532"/>
      <c r="D47" s="524"/>
      <c r="E47" s="524"/>
      <c r="F47" s="524"/>
      <c r="G47" s="524"/>
      <c r="H47" s="524"/>
      <c r="I47" s="524"/>
      <c r="J47" s="524"/>
      <c r="K47" s="536"/>
    </row>
    <row r="48" spans="1:11" x14ac:dyDescent="0.2">
      <c r="A48" s="527"/>
      <c r="B48" s="531"/>
      <c r="C48" s="532"/>
      <c r="D48" s="524"/>
      <c r="E48" s="524"/>
      <c r="F48" s="524"/>
      <c r="G48" s="524"/>
      <c r="H48" s="524"/>
      <c r="I48" s="524"/>
      <c r="J48" s="524"/>
      <c r="K48" s="536"/>
    </row>
    <row r="49" spans="1:11" x14ac:dyDescent="0.2">
      <c r="A49" s="527"/>
      <c r="B49" s="531"/>
      <c r="C49" s="532"/>
      <c r="D49" s="524"/>
      <c r="E49" s="524"/>
      <c r="F49" s="524"/>
      <c r="G49" s="524"/>
      <c r="H49" s="524"/>
      <c r="I49" s="524"/>
      <c r="J49" s="524"/>
      <c r="K49" s="536"/>
    </row>
    <row r="50" spans="1:11" ht="13.5" thickBot="1" x14ac:dyDescent="0.25">
      <c r="A50" s="528"/>
      <c r="B50" s="533"/>
      <c r="C50" s="534"/>
      <c r="D50" s="525"/>
      <c r="E50" s="525"/>
      <c r="F50" s="525"/>
      <c r="G50" s="525"/>
      <c r="H50" s="525"/>
      <c r="I50" s="525"/>
      <c r="J50" s="525"/>
      <c r="K50" s="537"/>
    </row>
    <row r="51" spans="1:11" ht="13.5" thickTop="1" x14ac:dyDescent="0.2"/>
  </sheetData>
  <sheetProtection password="E686" sheet="1" objects="1" scenarios="1"/>
  <mergeCells count="67">
    <mergeCell ref="D33:D38"/>
    <mergeCell ref="E33:E38"/>
    <mergeCell ref="D39:D44"/>
    <mergeCell ref="E39:E44"/>
    <mergeCell ref="F39:F4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s>
  <conditionalFormatting sqref="K1">
    <cfRule type="cellIs" dxfId="2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1" orientation="landscape" r:id="rId1"/>
  <headerFooter alignWithMargins="0">
    <oddHeader>&amp;LFFY 2010 Consolidated Application&amp;C&amp;A&amp;R&amp;P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1"/>
  <sheetViews>
    <sheetView topLeftCell="A118" zoomScaleNormal="100" workbookViewId="0">
      <selection activeCell="A46" sqref="A46:J49"/>
    </sheetView>
  </sheetViews>
  <sheetFormatPr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44" t="s">
        <v>197</v>
      </c>
      <c r="B1" s="545"/>
      <c r="C1" s="545"/>
      <c r="D1" s="545"/>
      <c r="E1" s="545"/>
      <c r="F1" s="545"/>
      <c r="G1" s="545"/>
      <c r="H1" s="545"/>
      <c r="I1" s="545"/>
      <c r="J1" s="546"/>
    </row>
    <row r="2" spans="1:10" ht="12.75" customHeight="1" x14ac:dyDescent="0.2">
      <c r="A2" s="547"/>
      <c r="B2" s="548"/>
      <c r="C2" s="548"/>
      <c r="D2" s="548"/>
      <c r="E2" s="548"/>
      <c r="F2" s="548"/>
      <c r="G2" s="548"/>
      <c r="H2" s="548"/>
      <c r="I2" s="548"/>
      <c r="J2" s="549"/>
    </row>
    <row r="3" spans="1:10" ht="12.75" customHeight="1" x14ac:dyDescent="0.2">
      <c r="A3" s="298" t="s">
        <v>260</v>
      </c>
      <c r="B3" s="299"/>
      <c r="C3" s="299"/>
      <c r="D3" s="299"/>
      <c r="E3" s="299"/>
      <c r="F3" s="299"/>
      <c r="G3" s="299"/>
      <c r="H3" s="299"/>
      <c r="I3" s="299"/>
      <c r="J3" s="300"/>
    </row>
    <row r="4" spans="1:10" ht="12.75" customHeight="1" x14ac:dyDescent="0.2">
      <c r="A4" s="301"/>
      <c r="B4" s="302"/>
      <c r="C4" s="302"/>
      <c r="D4" s="302"/>
      <c r="E4" s="302"/>
      <c r="F4" s="302"/>
      <c r="G4" s="302"/>
      <c r="H4" s="302"/>
      <c r="I4" s="302"/>
      <c r="J4" s="303"/>
    </row>
    <row r="5" spans="1:10" ht="12.75" customHeight="1" x14ac:dyDescent="0.2">
      <c r="A5" s="304"/>
      <c r="B5" s="305"/>
      <c r="C5" s="305"/>
      <c r="D5" s="305"/>
      <c r="E5" s="305"/>
      <c r="F5" s="305"/>
      <c r="G5" s="305"/>
      <c r="H5" s="305"/>
      <c r="I5" s="305"/>
      <c r="J5" s="306"/>
    </row>
    <row r="6" spans="1:10" ht="12.75" customHeight="1" x14ac:dyDescent="0.2">
      <c r="A6" s="413" t="s">
        <v>259</v>
      </c>
      <c r="B6" s="414"/>
      <c r="C6" s="414"/>
      <c r="D6" s="414"/>
      <c r="E6" s="414"/>
      <c r="F6" s="414"/>
      <c r="G6" s="414"/>
      <c r="H6" s="414"/>
      <c r="I6" s="414"/>
      <c r="J6" s="415"/>
    </row>
    <row r="7" spans="1:10" ht="12.75" customHeight="1" x14ac:dyDescent="0.2">
      <c r="A7" s="416"/>
      <c r="B7" s="417"/>
      <c r="C7" s="417"/>
      <c r="D7" s="417"/>
      <c r="E7" s="417"/>
      <c r="F7" s="417"/>
      <c r="G7" s="417"/>
      <c r="H7" s="417"/>
      <c r="I7" s="417"/>
      <c r="J7" s="418"/>
    </row>
    <row r="8" spans="1:10" ht="12.75" customHeight="1" x14ac:dyDescent="0.2">
      <c r="A8" s="416"/>
      <c r="B8" s="417"/>
      <c r="C8" s="417"/>
      <c r="D8" s="417"/>
      <c r="E8" s="417"/>
      <c r="F8" s="417"/>
      <c r="G8" s="417"/>
      <c r="H8" s="417"/>
      <c r="I8" s="417"/>
      <c r="J8" s="418"/>
    </row>
    <row r="9" spans="1:10" ht="12.75" customHeight="1" x14ac:dyDescent="0.2">
      <c r="A9" s="416"/>
      <c r="B9" s="417"/>
      <c r="C9" s="417"/>
      <c r="D9" s="417"/>
      <c r="E9" s="417"/>
      <c r="F9" s="417"/>
      <c r="G9" s="417"/>
      <c r="H9" s="417"/>
      <c r="I9" s="417"/>
      <c r="J9" s="418"/>
    </row>
    <row r="10" spans="1:10" ht="12.75" customHeight="1" x14ac:dyDescent="0.2">
      <c r="A10" s="416"/>
      <c r="B10" s="417"/>
      <c r="C10" s="417"/>
      <c r="D10" s="417"/>
      <c r="E10" s="417"/>
      <c r="F10" s="417"/>
      <c r="G10" s="417"/>
      <c r="H10" s="417"/>
      <c r="I10" s="417"/>
      <c r="J10" s="418"/>
    </row>
    <row r="11" spans="1:10" ht="12.75" customHeight="1" x14ac:dyDescent="0.2">
      <c r="A11" s="416"/>
      <c r="B11" s="417"/>
      <c r="C11" s="417"/>
      <c r="D11" s="417"/>
      <c r="E11" s="417"/>
      <c r="F11" s="417"/>
      <c r="G11" s="417"/>
      <c r="H11" s="417"/>
      <c r="I11" s="417"/>
      <c r="J11" s="418"/>
    </row>
    <row r="12" spans="1:10" ht="12.75" customHeight="1" x14ac:dyDescent="0.2">
      <c r="A12" s="428" t="s">
        <v>535</v>
      </c>
      <c r="B12" s="429"/>
      <c r="C12" s="429"/>
      <c r="D12" s="429"/>
      <c r="E12" s="429"/>
      <c r="F12" s="429"/>
      <c r="G12" s="429"/>
      <c r="H12" s="429"/>
      <c r="I12" s="429"/>
      <c r="J12" s="430"/>
    </row>
    <row r="13" spans="1:10" ht="12.75" customHeight="1" x14ac:dyDescent="0.2">
      <c r="A13" s="428"/>
      <c r="B13" s="429"/>
      <c r="C13" s="429"/>
      <c r="D13" s="429"/>
      <c r="E13" s="429"/>
      <c r="F13" s="429"/>
      <c r="G13" s="429"/>
      <c r="H13" s="429"/>
      <c r="I13" s="429"/>
      <c r="J13" s="430"/>
    </row>
    <row r="14" spans="1:10" ht="12.75" customHeight="1" x14ac:dyDescent="0.2">
      <c r="A14" s="428"/>
      <c r="B14" s="429"/>
      <c r="C14" s="429"/>
      <c r="D14" s="429"/>
      <c r="E14" s="429"/>
      <c r="F14" s="429"/>
      <c r="G14" s="429"/>
      <c r="H14" s="429"/>
      <c r="I14" s="429"/>
      <c r="J14" s="430"/>
    </row>
    <row r="15" spans="1:10" ht="12.75" customHeight="1" x14ac:dyDescent="0.2">
      <c r="A15" s="428"/>
      <c r="B15" s="429"/>
      <c r="C15" s="429"/>
      <c r="D15" s="429"/>
      <c r="E15" s="429"/>
      <c r="F15" s="429"/>
      <c r="G15" s="429"/>
      <c r="H15" s="429"/>
      <c r="I15" s="429"/>
      <c r="J15" s="430"/>
    </row>
    <row r="16" spans="1:10" ht="12.75" customHeight="1" x14ac:dyDescent="0.2">
      <c r="A16" s="428"/>
      <c r="B16" s="429"/>
      <c r="C16" s="429"/>
      <c r="D16" s="429"/>
      <c r="E16" s="429"/>
      <c r="F16" s="429"/>
      <c r="G16" s="429"/>
      <c r="H16" s="429"/>
      <c r="I16" s="429"/>
      <c r="J16" s="430"/>
    </row>
    <row r="17" spans="1:10" ht="12.75" customHeight="1" x14ac:dyDescent="0.2">
      <c r="A17" s="66"/>
      <c r="B17" s="67"/>
      <c r="C17" s="67"/>
      <c r="D17" s="67"/>
      <c r="E17" s="67"/>
      <c r="F17" s="67"/>
      <c r="G17" s="67"/>
      <c r="H17" s="67"/>
      <c r="I17" s="67"/>
      <c r="J17" s="68"/>
    </row>
    <row r="18" spans="1:10" ht="12.75" customHeight="1" x14ac:dyDescent="0.2">
      <c r="A18" s="428" t="s">
        <v>533</v>
      </c>
      <c r="B18" s="429"/>
      <c r="C18" s="429"/>
      <c r="D18" s="429"/>
      <c r="E18" s="429"/>
      <c r="F18" s="429"/>
      <c r="G18" s="429"/>
      <c r="H18" s="429"/>
      <c r="I18" s="429"/>
      <c r="J18" s="430"/>
    </row>
    <row r="19" spans="1:10" ht="12.75" customHeight="1" x14ac:dyDescent="0.2">
      <c r="A19" s="66"/>
      <c r="B19" s="67"/>
      <c r="C19" s="67"/>
      <c r="D19" s="67"/>
      <c r="E19" s="67"/>
      <c r="F19" s="67"/>
      <c r="G19" s="67"/>
      <c r="H19" s="67"/>
      <c r="I19" s="67"/>
      <c r="J19" s="68"/>
    </row>
    <row r="20" spans="1:10" s="61" customFormat="1" x14ac:dyDescent="0.2">
      <c r="A20" s="55"/>
      <c r="B20" s="56"/>
      <c r="C20" s="57"/>
      <c r="D20" s="58"/>
      <c r="E20" s="58"/>
      <c r="F20" s="58"/>
      <c r="G20" s="58"/>
      <c r="H20" s="59"/>
      <c r="I20" s="57"/>
      <c r="J20" s="60"/>
    </row>
    <row r="21" spans="1:10" s="61" customFormat="1" ht="25.5" customHeight="1" x14ac:dyDescent="0.2">
      <c r="A21" s="431" t="s">
        <v>198</v>
      </c>
      <c r="B21" s="432"/>
      <c r="C21" s="432"/>
      <c r="D21" s="432"/>
      <c r="E21" s="432"/>
      <c r="F21" s="433" t="s">
        <v>561</v>
      </c>
      <c r="G21" s="434"/>
      <c r="H21" s="434"/>
      <c r="I21" s="434"/>
      <c r="J21" s="435"/>
    </row>
    <row r="22" spans="1:10" s="61" customFormat="1" ht="12.75" customHeight="1" x14ac:dyDescent="0.2">
      <c r="A22" s="336" t="s">
        <v>308</v>
      </c>
      <c r="B22" s="337"/>
      <c r="C22" s="337"/>
      <c r="D22" s="337"/>
      <c r="E22" s="337"/>
      <c r="F22" s="436">
        <v>0.13</v>
      </c>
      <c r="G22" s="436"/>
      <c r="H22" s="436"/>
      <c r="I22" s="436"/>
      <c r="J22" s="437"/>
    </row>
    <row r="23" spans="1:10" ht="12.75" customHeight="1" x14ac:dyDescent="0.2">
      <c r="A23" s="321" t="s">
        <v>393</v>
      </c>
      <c r="B23" s="322"/>
      <c r="C23" s="322"/>
      <c r="D23" s="322"/>
      <c r="E23" s="322"/>
      <c r="F23" s="322"/>
      <c r="G23" s="322"/>
      <c r="H23" s="322"/>
      <c r="I23" s="322"/>
      <c r="J23" s="323"/>
    </row>
    <row r="24" spans="1:10" ht="12.75" customHeight="1" x14ac:dyDescent="0.2">
      <c r="A24" s="324"/>
      <c r="B24" s="325"/>
      <c r="C24" s="325"/>
      <c r="D24" s="325"/>
      <c r="E24" s="325"/>
      <c r="F24" s="325"/>
      <c r="G24" s="325"/>
      <c r="H24" s="325"/>
      <c r="I24" s="325"/>
      <c r="J24" s="326"/>
    </row>
    <row r="25" spans="1:10" ht="12.75" customHeight="1" x14ac:dyDescent="0.2">
      <c r="A25" s="324"/>
      <c r="B25" s="325"/>
      <c r="C25" s="325"/>
      <c r="D25" s="325"/>
      <c r="E25" s="325"/>
      <c r="F25" s="325"/>
      <c r="G25" s="325"/>
      <c r="H25" s="325"/>
      <c r="I25" s="325"/>
      <c r="J25" s="326"/>
    </row>
    <row r="26" spans="1:10" ht="15" customHeight="1" x14ac:dyDescent="0.2">
      <c r="A26" s="327"/>
      <c r="B26" s="328"/>
      <c r="C26" s="328"/>
      <c r="D26" s="328"/>
      <c r="E26" s="328"/>
      <c r="F26" s="328"/>
      <c r="G26" s="328"/>
      <c r="H26" s="328"/>
      <c r="I26" s="328"/>
      <c r="J26" s="329"/>
    </row>
    <row r="27" spans="1:10" ht="12.75" customHeight="1" x14ac:dyDescent="0.2">
      <c r="A27" s="391" t="s">
        <v>560</v>
      </c>
      <c r="B27" s="392"/>
      <c r="C27" s="392"/>
      <c r="D27" s="392"/>
      <c r="E27" s="392"/>
      <c r="F27" s="392"/>
      <c r="G27" s="392"/>
      <c r="H27" s="392"/>
      <c r="I27" s="392"/>
      <c r="J27" s="393"/>
    </row>
    <row r="28" spans="1:10" ht="12.75" customHeight="1" x14ac:dyDescent="0.2">
      <c r="A28" s="391"/>
      <c r="B28" s="392"/>
      <c r="C28" s="392"/>
      <c r="D28" s="392"/>
      <c r="E28" s="392"/>
      <c r="F28" s="392"/>
      <c r="G28" s="392"/>
      <c r="H28" s="392"/>
      <c r="I28" s="392"/>
      <c r="J28" s="393"/>
    </row>
    <row r="29" spans="1:10" ht="12.75" customHeight="1" x14ac:dyDescent="0.2">
      <c r="A29" s="391"/>
      <c r="B29" s="392"/>
      <c r="C29" s="392"/>
      <c r="D29" s="392"/>
      <c r="E29" s="392"/>
      <c r="F29" s="392"/>
      <c r="G29" s="392"/>
      <c r="H29" s="392"/>
      <c r="I29" s="392"/>
      <c r="J29" s="393"/>
    </row>
    <row r="30" spans="1:10" ht="12.75" customHeight="1" x14ac:dyDescent="0.2">
      <c r="A30" s="391"/>
      <c r="B30" s="392"/>
      <c r="C30" s="392"/>
      <c r="D30" s="392"/>
      <c r="E30" s="392"/>
      <c r="F30" s="392"/>
      <c r="G30" s="392"/>
      <c r="H30" s="392"/>
      <c r="I30" s="392"/>
      <c r="J30" s="393"/>
    </row>
    <row r="31" spans="1:10" ht="12.75" customHeight="1" x14ac:dyDescent="0.2">
      <c r="A31" s="391"/>
      <c r="B31" s="392"/>
      <c r="C31" s="392"/>
      <c r="D31" s="392"/>
      <c r="E31" s="392"/>
      <c r="F31" s="392"/>
      <c r="G31" s="392"/>
      <c r="H31" s="392"/>
      <c r="I31" s="392"/>
      <c r="J31" s="393"/>
    </row>
    <row r="32" spans="1:10" ht="12.75" customHeight="1" x14ac:dyDescent="0.2">
      <c r="A32" s="391"/>
      <c r="B32" s="392"/>
      <c r="C32" s="392"/>
      <c r="D32" s="392"/>
      <c r="E32" s="392"/>
      <c r="F32" s="392"/>
      <c r="G32" s="392"/>
      <c r="H32" s="392"/>
      <c r="I32" s="392"/>
      <c r="J32" s="393"/>
    </row>
    <row r="33" spans="1:10" ht="12.75" customHeight="1" x14ac:dyDescent="0.2">
      <c r="A33" s="391"/>
      <c r="B33" s="392"/>
      <c r="C33" s="392"/>
      <c r="D33" s="392"/>
      <c r="E33" s="392"/>
      <c r="F33" s="392"/>
      <c r="G33" s="392"/>
      <c r="H33" s="392"/>
      <c r="I33" s="392"/>
      <c r="J33" s="393"/>
    </row>
    <row r="34" spans="1:10" ht="12.75" customHeight="1" x14ac:dyDescent="0.2">
      <c r="A34" s="391"/>
      <c r="B34" s="392"/>
      <c r="C34" s="392"/>
      <c r="D34" s="392"/>
      <c r="E34" s="392"/>
      <c r="F34" s="392"/>
      <c r="G34" s="392"/>
      <c r="H34" s="392"/>
      <c r="I34" s="392"/>
      <c r="J34" s="393"/>
    </row>
    <row r="35" spans="1:10" ht="12.75" customHeight="1" x14ac:dyDescent="0.2">
      <c r="A35" s="391"/>
      <c r="B35" s="392"/>
      <c r="C35" s="392"/>
      <c r="D35" s="392"/>
      <c r="E35" s="392"/>
      <c r="F35" s="392"/>
      <c r="G35" s="392"/>
      <c r="H35" s="392"/>
      <c r="I35" s="392"/>
      <c r="J35" s="393"/>
    </row>
    <row r="36" spans="1:10" ht="12.75" customHeight="1" x14ac:dyDescent="0.2">
      <c r="A36" s="391"/>
      <c r="B36" s="392"/>
      <c r="C36" s="392"/>
      <c r="D36" s="392"/>
      <c r="E36" s="392"/>
      <c r="F36" s="392"/>
      <c r="G36" s="392"/>
      <c r="H36" s="392"/>
      <c r="I36" s="392"/>
      <c r="J36" s="393"/>
    </row>
    <row r="37" spans="1:10" ht="12.75" customHeight="1" x14ac:dyDescent="0.2">
      <c r="A37" s="391"/>
      <c r="B37" s="392"/>
      <c r="C37" s="392"/>
      <c r="D37" s="392"/>
      <c r="E37" s="392"/>
      <c r="F37" s="392"/>
      <c r="G37" s="392"/>
      <c r="H37" s="392"/>
      <c r="I37" s="392"/>
      <c r="J37" s="393"/>
    </row>
    <row r="38" spans="1:10" ht="12.75" customHeight="1" x14ac:dyDescent="0.2">
      <c r="A38" s="391"/>
      <c r="B38" s="392"/>
      <c r="C38" s="392"/>
      <c r="D38" s="392"/>
      <c r="E38" s="392"/>
      <c r="F38" s="392"/>
      <c r="G38" s="392"/>
      <c r="H38" s="392"/>
      <c r="I38" s="392"/>
      <c r="J38" s="393"/>
    </row>
    <row r="39" spans="1:10" ht="12.75" customHeight="1" x14ac:dyDescent="0.2">
      <c r="A39" s="391"/>
      <c r="B39" s="392"/>
      <c r="C39" s="392"/>
      <c r="D39" s="392"/>
      <c r="E39" s="392"/>
      <c r="F39" s="392"/>
      <c r="G39" s="392"/>
      <c r="H39" s="392"/>
      <c r="I39" s="392"/>
      <c r="J39" s="393"/>
    </row>
    <row r="40" spans="1:10" ht="12.75" customHeight="1" x14ac:dyDescent="0.2">
      <c r="A40" s="391"/>
      <c r="B40" s="392"/>
      <c r="C40" s="392"/>
      <c r="D40" s="392"/>
      <c r="E40" s="392"/>
      <c r="F40" s="392"/>
      <c r="G40" s="392"/>
      <c r="H40" s="392"/>
      <c r="I40" s="392"/>
      <c r="J40" s="393"/>
    </row>
    <row r="41" spans="1:10" ht="12.75" customHeight="1" x14ac:dyDescent="0.2">
      <c r="A41" s="391"/>
      <c r="B41" s="392"/>
      <c r="C41" s="392"/>
      <c r="D41" s="392"/>
      <c r="E41" s="392"/>
      <c r="F41" s="392"/>
      <c r="G41" s="392"/>
      <c r="H41" s="392"/>
      <c r="I41" s="392"/>
      <c r="J41" s="393"/>
    </row>
    <row r="42" spans="1:10" ht="12.75" customHeight="1" x14ac:dyDescent="0.2">
      <c r="A42" s="391"/>
      <c r="B42" s="392"/>
      <c r="C42" s="392"/>
      <c r="D42" s="392"/>
      <c r="E42" s="392"/>
      <c r="F42" s="392"/>
      <c r="G42" s="392"/>
      <c r="H42" s="392"/>
      <c r="I42" s="392"/>
      <c r="J42" s="393"/>
    </row>
    <row r="43" spans="1:10" s="61" customFormat="1" x14ac:dyDescent="0.2">
      <c r="A43" s="55"/>
      <c r="B43" s="56"/>
      <c r="C43" s="57"/>
      <c r="D43" s="58"/>
      <c r="E43" s="58"/>
      <c r="F43" s="58"/>
      <c r="G43" s="58"/>
      <c r="H43" s="59"/>
      <c r="I43" s="57"/>
      <c r="J43" s="60"/>
    </row>
    <row r="44" spans="1:10" s="61" customFormat="1" ht="25.5" customHeight="1" x14ac:dyDescent="0.2">
      <c r="A44" s="431" t="s">
        <v>207</v>
      </c>
      <c r="B44" s="432"/>
      <c r="C44" s="432"/>
      <c r="D44" s="432"/>
      <c r="E44" s="432"/>
      <c r="F44" s="433" t="s">
        <v>562</v>
      </c>
      <c r="G44" s="434"/>
      <c r="H44" s="434"/>
      <c r="I44" s="434"/>
      <c r="J44" s="435"/>
    </row>
    <row r="45" spans="1:10" s="61" customFormat="1" ht="12.75" customHeight="1" x14ac:dyDescent="0.2">
      <c r="A45" s="336" t="s">
        <v>308</v>
      </c>
      <c r="B45" s="337"/>
      <c r="C45" s="337"/>
      <c r="D45" s="337"/>
      <c r="E45" s="337"/>
      <c r="F45" s="436">
        <v>0.48</v>
      </c>
      <c r="G45" s="436"/>
      <c r="H45" s="436"/>
      <c r="I45" s="436"/>
      <c r="J45" s="437"/>
    </row>
    <row r="46" spans="1:10" ht="12.75" customHeight="1" x14ac:dyDescent="0.2">
      <c r="A46" s="321" t="s">
        <v>393</v>
      </c>
      <c r="B46" s="322"/>
      <c r="C46" s="322"/>
      <c r="D46" s="322"/>
      <c r="E46" s="322"/>
      <c r="F46" s="322"/>
      <c r="G46" s="322"/>
      <c r="H46" s="322"/>
      <c r="I46" s="322"/>
      <c r="J46" s="323"/>
    </row>
    <row r="47" spans="1:10" ht="12.75" customHeight="1" x14ac:dyDescent="0.2">
      <c r="A47" s="324"/>
      <c r="B47" s="325"/>
      <c r="C47" s="325"/>
      <c r="D47" s="325"/>
      <c r="E47" s="325"/>
      <c r="F47" s="325"/>
      <c r="G47" s="325"/>
      <c r="H47" s="325"/>
      <c r="I47" s="325"/>
      <c r="J47" s="326"/>
    </row>
    <row r="48" spans="1:10" ht="12.75" customHeight="1" x14ac:dyDescent="0.2">
      <c r="A48" s="324"/>
      <c r="B48" s="325"/>
      <c r="C48" s="325"/>
      <c r="D48" s="325"/>
      <c r="E48" s="325"/>
      <c r="F48" s="325"/>
      <c r="G48" s="325"/>
      <c r="H48" s="325"/>
      <c r="I48" s="325"/>
      <c r="J48" s="326"/>
    </row>
    <row r="49" spans="1:10" ht="15" customHeight="1" x14ac:dyDescent="0.2">
      <c r="A49" s="327"/>
      <c r="B49" s="328"/>
      <c r="C49" s="328"/>
      <c r="D49" s="328"/>
      <c r="E49" s="328"/>
      <c r="F49" s="328"/>
      <c r="G49" s="328"/>
      <c r="H49" s="328"/>
      <c r="I49" s="328"/>
      <c r="J49" s="329"/>
    </row>
    <row r="50" spans="1:10" ht="12.75" customHeight="1" x14ac:dyDescent="0.2">
      <c r="A50" s="391" t="s">
        <v>563</v>
      </c>
      <c r="B50" s="392"/>
      <c r="C50" s="392"/>
      <c r="D50" s="392"/>
      <c r="E50" s="392"/>
      <c r="F50" s="392"/>
      <c r="G50" s="392"/>
      <c r="H50" s="392"/>
      <c r="I50" s="392"/>
      <c r="J50" s="393"/>
    </row>
    <row r="51" spans="1:10" ht="12.75" customHeight="1" x14ac:dyDescent="0.2">
      <c r="A51" s="391"/>
      <c r="B51" s="392"/>
      <c r="C51" s="392"/>
      <c r="D51" s="392"/>
      <c r="E51" s="392"/>
      <c r="F51" s="392"/>
      <c r="G51" s="392"/>
      <c r="H51" s="392"/>
      <c r="I51" s="392"/>
      <c r="J51" s="393"/>
    </row>
    <row r="52" spans="1:10" ht="12.75" customHeight="1" x14ac:dyDescent="0.2">
      <c r="A52" s="391"/>
      <c r="B52" s="392"/>
      <c r="C52" s="392"/>
      <c r="D52" s="392"/>
      <c r="E52" s="392"/>
      <c r="F52" s="392"/>
      <c r="G52" s="392"/>
      <c r="H52" s="392"/>
      <c r="I52" s="392"/>
      <c r="J52" s="393"/>
    </row>
    <row r="53" spans="1:10" ht="12.75" customHeight="1" x14ac:dyDescent="0.2">
      <c r="A53" s="391"/>
      <c r="B53" s="392"/>
      <c r="C53" s="392"/>
      <c r="D53" s="392"/>
      <c r="E53" s="392"/>
      <c r="F53" s="392"/>
      <c r="G53" s="392"/>
      <c r="H53" s="392"/>
      <c r="I53" s="392"/>
      <c r="J53" s="393"/>
    </row>
    <row r="54" spans="1:10" ht="12.75" customHeight="1" x14ac:dyDescent="0.2">
      <c r="A54" s="391"/>
      <c r="B54" s="392"/>
      <c r="C54" s="392"/>
      <c r="D54" s="392"/>
      <c r="E54" s="392"/>
      <c r="F54" s="392"/>
      <c r="G54" s="392"/>
      <c r="H54" s="392"/>
      <c r="I54" s="392"/>
      <c r="J54" s="393"/>
    </row>
    <row r="55" spans="1:10" ht="12.75" customHeight="1" x14ac:dyDescent="0.2">
      <c r="A55" s="391"/>
      <c r="B55" s="392"/>
      <c r="C55" s="392"/>
      <c r="D55" s="392"/>
      <c r="E55" s="392"/>
      <c r="F55" s="392"/>
      <c r="G55" s="392"/>
      <c r="H55" s="392"/>
      <c r="I55" s="392"/>
      <c r="J55" s="393"/>
    </row>
    <row r="56" spans="1:10" ht="12.75" customHeight="1" x14ac:dyDescent="0.2">
      <c r="A56" s="391"/>
      <c r="B56" s="392"/>
      <c r="C56" s="392"/>
      <c r="D56" s="392"/>
      <c r="E56" s="392"/>
      <c r="F56" s="392"/>
      <c r="G56" s="392"/>
      <c r="H56" s="392"/>
      <c r="I56" s="392"/>
      <c r="J56" s="393"/>
    </row>
    <row r="57" spans="1:10" ht="12.75" customHeight="1" x14ac:dyDescent="0.2">
      <c r="A57" s="391"/>
      <c r="B57" s="392"/>
      <c r="C57" s="392"/>
      <c r="D57" s="392"/>
      <c r="E57" s="392"/>
      <c r="F57" s="392"/>
      <c r="G57" s="392"/>
      <c r="H57" s="392"/>
      <c r="I57" s="392"/>
      <c r="J57" s="393"/>
    </row>
    <row r="58" spans="1:10" ht="12.75" customHeight="1" x14ac:dyDescent="0.2">
      <c r="A58" s="391"/>
      <c r="B58" s="392"/>
      <c r="C58" s="392"/>
      <c r="D58" s="392"/>
      <c r="E58" s="392"/>
      <c r="F58" s="392"/>
      <c r="G58" s="392"/>
      <c r="H58" s="392"/>
      <c r="I58" s="392"/>
      <c r="J58" s="393"/>
    </row>
    <row r="59" spans="1:10" ht="12.75" customHeight="1" x14ac:dyDescent="0.2">
      <c r="A59" s="391"/>
      <c r="B59" s="392"/>
      <c r="C59" s="392"/>
      <c r="D59" s="392"/>
      <c r="E59" s="392"/>
      <c r="F59" s="392"/>
      <c r="G59" s="392"/>
      <c r="H59" s="392"/>
      <c r="I59" s="392"/>
      <c r="J59" s="393"/>
    </row>
    <row r="60" spans="1:10" ht="12.75" customHeight="1" x14ac:dyDescent="0.2">
      <c r="A60" s="391"/>
      <c r="B60" s="392"/>
      <c r="C60" s="392"/>
      <c r="D60" s="392"/>
      <c r="E60" s="392"/>
      <c r="F60" s="392"/>
      <c r="G60" s="392"/>
      <c r="H60" s="392"/>
      <c r="I60" s="392"/>
      <c r="J60" s="393"/>
    </row>
    <row r="61" spans="1:10" ht="12.75" customHeight="1" x14ac:dyDescent="0.2">
      <c r="A61" s="391"/>
      <c r="B61" s="392"/>
      <c r="C61" s="392"/>
      <c r="D61" s="392"/>
      <c r="E61" s="392"/>
      <c r="F61" s="392"/>
      <c r="G61" s="392"/>
      <c r="H61" s="392"/>
      <c r="I61" s="392"/>
      <c r="J61" s="393"/>
    </row>
    <row r="62" spans="1:10" ht="12.75" customHeight="1" x14ac:dyDescent="0.2">
      <c r="A62" s="391"/>
      <c r="B62" s="392"/>
      <c r="C62" s="392"/>
      <c r="D62" s="392"/>
      <c r="E62" s="392"/>
      <c r="F62" s="392"/>
      <c r="G62" s="392"/>
      <c r="H62" s="392"/>
      <c r="I62" s="392"/>
      <c r="J62" s="393"/>
    </row>
    <row r="63" spans="1:10" ht="12.75" customHeight="1" x14ac:dyDescent="0.2">
      <c r="A63" s="391"/>
      <c r="B63" s="392"/>
      <c r="C63" s="392"/>
      <c r="D63" s="392"/>
      <c r="E63" s="392"/>
      <c r="F63" s="392"/>
      <c r="G63" s="392"/>
      <c r="H63" s="392"/>
      <c r="I63" s="392"/>
      <c r="J63" s="393"/>
    </row>
    <row r="64" spans="1:10" ht="12.75" customHeight="1" x14ac:dyDescent="0.2">
      <c r="A64" s="391"/>
      <c r="B64" s="392"/>
      <c r="C64" s="392"/>
      <c r="D64" s="392"/>
      <c r="E64" s="392"/>
      <c r="F64" s="392"/>
      <c r="G64" s="392"/>
      <c r="H64" s="392"/>
      <c r="I64" s="392"/>
      <c r="J64" s="393"/>
    </row>
    <row r="65" spans="1:10" ht="12.75" customHeight="1" x14ac:dyDescent="0.2">
      <c r="A65" s="391"/>
      <c r="B65" s="392"/>
      <c r="C65" s="392"/>
      <c r="D65" s="392"/>
      <c r="E65" s="392"/>
      <c r="F65" s="392"/>
      <c r="G65" s="392"/>
      <c r="H65" s="392"/>
      <c r="I65" s="392"/>
      <c r="J65" s="393"/>
    </row>
    <row r="66" spans="1:10" ht="12.75" customHeight="1" x14ac:dyDescent="0.2">
      <c r="A66" s="391"/>
      <c r="B66" s="392"/>
      <c r="C66" s="392"/>
      <c r="D66" s="392"/>
      <c r="E66" s="392"/>
      <c r="F66" s="392"/>
      <c r="G66" s="392"/>
      <c r="H66" s="392"/>
      <c r="I66" s="392"/>
      <c r="J66" s="393"/>
    </row>
    <row r="67" spans="1:10" ht="12.75" customHeight="1" x14ac:dyDescent="0.2">
      <c r="A67" s="391"/>
      <c r="B67" s="392"/>
      <c r="C67" s="392"/>
      <c r="D67" s="392"/>
      <c r="E67" s="392"/>
      <c r="F67" s="392"/>
      <c r="G67" s="392"/>
      <c r="H67" s="392"/>
      <c r="I67" s="392"/>
      <c r="J67" s="393"/>
    </row>
    <row r="68" spans="1:10" ht="12.75" customHeight="1" x14ac:dyDescent="0.2">
      <c r="A68" s="391"/>
      <c r="B68" s="392"/>
      <c r="C68" s="392"/>
      <c r="D68" s="392"/>
      <c r="E68" s="392"/>
      <c r="F68" s="392"/>
      <c r="G68" s="392"/>
      <c r="H68" s="392"/>
      <c r="I68" s="392"/>
      <c r="J68" s="393"/>
    </row>
    <row r="69" spans="1:10" ht="12.75" customHeight="1" x14ac:dyDescent="0.2">
      <c r="A69" s="391"/>
      <c r="B69" s="392"/>
      <c r="C69" s="392"/>
      <c r="D69" s="392"/>
      <c r="E69" s="392"/>
      <c r="F69" s="392"/>
      <c r="G69" s="392"/>
      <c r="H69" s="392"/>
      <c r="I69" s="392"/>
      <c r="J69" s="393"/>
    </row>
    <row r="70" spans="1:10" ht="12.75" customHeight="1" x14ac:dyDescent="0.2">
      <c r="A70" s="391"/>
      <c r="B70" s="392"/>
      <c r="C70" s="392"/>
      <c r="D70" s="392"/>
      <c r="E70" s="392"/>
      <c r="F70" s="392"/>
      <c r="G70" s="392"/>
      <c r="H70" s="392"/>
      <c r="I70" s="392"/>
      <c r="J70" s="393"/>
    </row>
    <row r="71" spans="1:10" ht="12.75" customHeight="1" x14ac:dyDescent="0.2">
      <c r="A71" s="391"/>
      <c r="B71" s="392"/>
      <c r="C71" s="392"/>
      <c r="D71" s="392"/>
      <c r="E71" s="392"/>
      <c r="F71" s="392"/>
      <c r="G71" s="392"/>
      <c r="H71" s="392"/>
      <c r="I71" s="392"/>
      <c r="J71" s="393"/>
    </row>
    <row r="72" spans="1:10" ht="12.75" customHeight="1" x14ac:dyDescent="0.2">
      <c r="A72" s="391"/>
      <c r="B72" s="392"/>
      <c r="C72" s="392"/>
      <c r="D72" s="392"/>
      <c r="E72" s="392"/>
      <c r="F72" s="392"/>
      <c r="G72" s="392"/>
      <c r="H72" s="392"/>
      <c r="I72" s="392"/>
      <c r="J72" s="393"/>
    </row>
    <row r="73" spans="1:10" ht="12.75" customHeight="1" x14ac:dyDescent="0.2">
      <c r="A73" s="391"/>
      <c r="B73" s="392"/>
      <c r="C73" s="392"/>
      <c r="D73" s="392"/>
      <c r="E73" s="392"/>
      <c r="F73" s="392"/>
      <c r="G73" s="392"/>
      <c r="H73" s="392"/>
      <c r="I73" s="392"/>
      <c r="J73" s="393"/>
    </row>
    <row r="74" spans="1:10" ht="12.75" customHeight="1" x14ac:dyDescent="0.2">
      <c r="A74" s="391"/>
      <c r="B74" s="392"/>
      <c r="C74" s="392"/>
      <c r="D74" s="392"/>
      <c r="E74" s="392"/>
      <c r="F74" s="392"/>
      <c r="G74" s="392"/>
      <c r="H74" s="392"/>
      <c r="I74" s="392"/>
      <c r="J74" s="393"/>
    </row>
    <row r="75" spans="1:10" ht="12.75" customHeight="1" x14ac:dyDescent="0.2">
      <c r="A75" s="391"/>
      <c r="B75" s="392"/>
      <c r="C75" s="392"/>
      <c r="D75" s="392"/>
      <c r="E75" s="392"/>
      <c r="F75" s="392"/>
      <c r="G75" s="392"/>
      <c r="H75" s="392"/>
      <c r="I75" s="392"/>
      <c r="J75" s="393"/>
    </row>
    <row r="76" spans="1:10" ht="12.75" customHeight="1" x14ac:dyDescent="0.2">
      <c r="A76" s="391"/>
      <c r="B76" s="392"/>
      <c r="C76" s="392"/>
      <c r="D76" s="392"/>
      <c r="E76" s="392"/>
      <c r="F76" s="392"/>
      <c r="G76" s="392"/>
      <c r="H76" s="392"/>
      <c r="I76" s="392"/>
      <c r="J76" s="393"/>
    </row>
    <row r="77" spans="1:10" ht="12.75" customHeight="1" x14ac:dyDescent="0.2">
      <c r="A77" s="391"/>
      <c r="B77" s="392"/>
      <c r="C77" s="392"/>
      <c r="D77" s="392"/>
      <c r="E77" s="392"/>
      <c r="F77" s="392"/>
      <c r="G77" s="392"/>
      <c r="H77" s="392"/>
      <c r="I77" s="392"/>
      <c r="J77" s="393"/>
    </row>
    <row r="78" spans="1:10" ht="12.75" customHeight="1" x14ac:dyDescent="0.2">
      <c r="A78" s="391"/>
      <c r="B78" s="392"/>
      <c r="C78" s="392"/>
      <c r="D78" s="392"/>
      <c r="E78" s="392"/>
      <c r="F78" s="392"/>
      <c r="G78" s="392"/>
      <c r="H78" s="392"/>
      <c r="I78" s="392"/>
      <c r="J78" s="393"/>
    </row>
    <row r="79" spans="1:10" ht="12.75" customHeight="1" x14ac:dyDescent="0.2">
      <c r="A79" s="391"/>
      <c r="B79" s="392"/>
      <c r="C79" s="392"/>
      <c r="D79" s="392"/>
      <c r="E79" s="392"/>
      <c r="F79" s="392"/>
      <c r="G79" s="392"/>
      <c r="H79" s="392"/>
      <c r="I79" s="392"/>
      <c r="J79" s="393"/>
    </row>
    <row r="80" spans="1:10" ht="12.75" customHeight="1" x14ac:dyDescent="0.2">
      <c r="A80" s="391"/>
      <c r="B80" s="392"/>
      <c r="C80" s="392"/>
      <c r="D80" s="392"/>
      <c r="E80" s="392"/>
      <c r="F80" s="392"/>
      <c r="G80" s="392"/>
      <c r="H80" s="392"/>
      <c r="I80" s="392"/>
      <c r="J80" s="393"/>
    </row>
    <row r="81" spans="1:10" ht="12.75" customHeight="1" x14ac:dyDescent="0.2">
      <c r="A81" s="391"/>
      <c r="B81" s="392"/>
      <c r="C81" s="392"/>
      <c r="D81" s="392"/>
      <c r="E81" s="392"/>
      <c r="F81" s="392"/>
      <c r="G81" s="392"/>
      <c r="H81" s="392"/>
      <c r="I81" s="392"/>
      <c r="J81" s="393"/>
    </row>
    <row r="82" spans="1:10" ht="12.75" customHeight="1" x14ac:dyDescent="0.2">
      <c r="A82" s="391"/>
      <c r="B82" s="392"/>
      <c r="C82" s="392"/>
      <c r="D82" s="392"/>
      <c r="E82" s="392"/>
      <c r="F82" s="392"/>
      <c r="G82" s="392"/>
      <c r="H82" s="392"/>
      <c r="I82" s="392"/>
      <c r="J82" s="393"/>
    </row>
    <row r="83" spans="1:10" ht="12.75" customHeight="1" x14ac:dyDescent="0.2">
      <c r="A83" s="391"/>
      <c r="B83" s="392"/>
      <c r="C83" s="392"/>
      <c r="D83" s="392"/>
      <c r="E83" s="392"/>
      <c r="F83" s="392"/>
      <c r="G83" s="392"/>
      <c r="H83" s="392"/>
      <c r="I83" s="392"/>
      <c r="J83" s="393"/>
    </row>
    <row r="84" spans="1:10" ht="12.75" customHeight="1" x14ac:dyDescent="0.2">
      <c r="A84" s="391"/>
      <c r="B84" s="392"/>
      <c r="C84" s="392"/>
      <c r="D84" s="392"/>
      <c r="E84" s="392"/>
      <c r="F84" s="392"/>
      <c r="G84" s="392"/>
      <c r="H84" s="392"/>
      <c r="I84" s="392"/>
      <c r="J84" s="393"/>
    </row>
    <row r="85" spans="1:10" s="61" customFormat="1" x14ac:dyDescent="0.2">
      <c r="A85" s="55"/>
      <c r="B85" s="56"/>
      <c r="C85" s="57"/>
      <c r="D85" s="58"/>
      <c r="E85" s="58"/>
      <c r="F85" s="58"/>
      <c r="G85" s="58"/>
      <c r="H85" s="59"/>
      <c r="I85" s="57"/>
      <c r="J85" s="60"/>
    </row>
    <row r="86" spans="1:10" s="61" customFormat="1" ht="25.5" customHeight="1" x14ac:dyDescent="0.2">
      <c r="A86" s="431" t="s">
        <v>206</v>
      </c>
      <c r="B86" s="432"/>
      <c r="C86" s="432"/>
      <c r="D86" s="432"/>
      <c r="E86" s="432"/>
      <c r="F86" s="433" t="s">
        <v>564</v>
      </c>
      <c r="G86" s="434"/>
      <c r="H86" s="434"/>
      <c r="I86" s="434"/>
      <c r="J86" s="435"/>
    </row>
    <row r="87" spans="1:10" s="61" customFormat="1" ht="12.75" customHeight="1" x14ac:dyDescent="0.2">
      <c r="A87" s="336" t="s">
        <v>308</v>
      </c>
      <c r="B87" s="337"/>
      <c r="C87" s="337"/>
      <c r="D87" s="337"/>
      <c r="E87" s="337"/>
      <c r="F87" s="436">
        <v>0.16</v>
      </c>
      <c r="G87" s="436"/>
      <c r="H87" s="436"/>
      <c r="I87" s="436"/>
      <c r="J87" s="437"/>
    </row>
    <row r="88" spans="1:10" ht="12.75" customHeight="1" x14ac:dyDescent="0.2">
      <c r="A88" s="321" t="s">
        <v>393</v>
      </c>
      <c r="B88" s="322"/>
      <c r="C88" s="322"/>
      <c r="D88" s="322"/>
      <c r="E88" s="322"/>
      <c r="F88" s="322"/>
      <c r="G88" s="322"/>
      <c r="H88" s="322"/>
      <c r="I88" s="322"/>
      <c r="J88" s="323"/>
    </row>
    <row r="89" spans="1:10" ht="12.75" customHeight="1" x14ac:dyDescent="0.2">
      <c r="A89" s="324"/>
      <c r="B89" s="325"/>
      <c r="C89" s="325"/>
      <c r="D89" s="325"/>
      <c r="E89" s="325"/>
      <c r="F89" s="325"/>
      <c r="G89" s="325"/>
      <c r="H89" s="325"/>
      <c r="I89" s="325"/>
      <c r="J89" s="326"/>
    </row>
    <row r="90" spans="1:10" ht="12.75" customHeight="1" x14ac:dyDescent="0.2">
      <c r="A90" s="324"/>
      <c r="B90" s="325"/>
      <c r="C90" s="325"/>
      <c r="D90" s="325"/>
      <c r="E90" s="325"/>
      <c r="F90" s="325"/>
      <c r="G90" s="325"/>
      <c r="H90" s="325"/>
      <c r="I90" s="325"/>
      <c r="J90" s="326"/>
    </row>
    <row r="91" spans="1:10" ht="15" customHeight="1" x14ac:dyDescent="0.2">
      <c r="A91" s="327"/>
      <c r="B91" s="328"/>
      <c r="C91" s="328"/>
      <c r="D91" s="328"/>
      <c r="E91" s="328"/>
      <c r="F91" s="328"/>
      <c r="G91" s="328"/>
      <c r="H91" s="328"/>
      <c r="I91" s="328"/>
      <c r="J91" s="329"/>
    </row>
    <row r="92" spans="1:10" ht="12.75" customHeight="1" x14ac:dyDescent="0.2">
      <c r="A92" s="391" t="s">
        <v>565</v>
      </c>
      <c r="B92" s="392"/>
      <c r="C92" s="392"/>
      <c r="D92" s="392"/>
      <c r="E92" s="392"/>
      <c r="F92" s="392"/>
      <c r="G92" s="392"/>
      <c r="H92" s="392"/>
      <c r="I92" s="392"/>
      <c r="J92" s="393"/>
    </row>
    <row r="93" spans="1:10" ht="12.75" customHeight="1" x14ac:dyDescent="0.2">
      <c r="A93" s="391"/>
      <c r="B93" s="392"/>
      <c r="C93" s="392"/>
      <c r="D93" s="392"/>
      <c r="E93" s="392"/>
      <c r="F93" s="392"/>
      <c r="G93" s="392"/>
      <c r="H93" s="392"/>
      <c r="I93" s="392"/>
      <c r="J93" s="393"/>
    </row>
    <row r="94" spans="1:10" ht="12.75" customHeight="1" x14ac:dyDescent="0.2">
      <c r="A94" s="391"/>
      <c r="B94" s="392"/>
      <c r="C94" s="392"/>
      <c r="D94" s="392"/>
      <c r="E94" s="392"/>
      <c r="F94" s="392"/>
      <c r="G94" s="392"/>
      <c r="H94" s="392"/>
      <c r="I94" s="392"/>
      <c r="J94" s="393"/>
    </row>
    <row r="95" spans="1:10" ht="12.75" customHeight="1" x14ac:dyDescent="0.2">
      <c r="A95" s="391"/>
      <c r="B95" s="392"/>
      <c r="C95" s="392"/>
      <c r="D95" s="392"/>
      <c r="E95" s="392"/>
      <c r="F95" s="392"/>
      <c r="G95" s="392"/>
      <c r="H95" s="392"/>
      <c r="I95" s="392"/>
      <c r="J95" s="393"/>
    </row>
    <row r="96" spans="1:10" ht="12.75" customHeight="1" x14ac:dyDescent="0.2">
      <c r="A96" s="391"/>
      <c r="B96" s="392"/>
      <c r="C96" s="392"/>
      <c r="D96" s="392"/>
      <c r="E96" s="392"/>
      <c r="F96" s="392"/>
      <c r="G96" s="392"/>
      <c r="H96" s="392"/>
      <c r="I96" s="392"/>
      <c r="J96" s="393"/>
    </row>
    <row r="97" spans="1:10" ht="12.75" customHeight="1" x14ac:dyDescent="0.2">
      <c r="A97" s="391"/>
      <c r="B97" s="392"/>
      <c r="C97" s="392"/>
      <c r="D97" s="392"/>
      <c r="E97" s="392"/>
      <c r="F97" s="392"/>
      <c r="G97" s="392"/>
      <c r="H97" s="392"/>
      <c r="I97" s="392"/>
      <c r="J97" s="393"/>
    </row>
    <row r="98" spans="1:10" ht="12.75" customHeight="1" x14ac:dyDescent="0.2">
      <c r="A98" s="391"/>
      <c r="B98" s="392"/>
      <c r="C98" s="392"/>
      <c r="D98" s="392"/>
      <c r="E98" s="392"/>
      <c r="F98" s="392"/>
      <c r="G98" s="392"/>
      <c r="H98" s="392"/>
      <c r="I98" s="392"/>
      <c r="J98" s="393"/>
    </row>
    <row r="99" spans="1:10" ht="12.75" customHeight="1" x14ac:dyDescent="0.2">
      <c r="A99" s="391"/>
      <c r="B99" s="392"/>
      <c r="C99" s="392"/>
      <c r="D99" s="392"/>
      <c r="E99" s="392"/>
      <c r="F99" s="392"/>
      <c r="G99" s="392"/>
      <c r="H99" s="392"/>
      <c r="I99" s="392"/>
      <c r="J99" s="393"/>
    </row>
    <row r="100" spans="1:10" ht="12.75" customHeight="1" x14ac:dyDescent="0.2">
      <c r="A100" s="391"/>
      <c r="B100" s="392"/>
      <c r="C100" s="392"/>
      <c r="D100" s="392"/>
      <c r="E100" s="392"/>
      <c r="F100" s="392"/>
      <c r="G100" s="392"/>
      <c r="H100" s="392"/>
      <c r="I100" s="392"/>
      <c r="J100" s="393"/>
    </row>
    <row r="101" spans="1:10" ht="12.75" customHeight="1" x14ac:dyDescent="0.2">
      <c r="A101" s="391"/>
      <c r="B101" s="392"/>
      <c r="C101" s="392"/>
      <c r="D101" s="392"/>
      <c r="E101" s="392"/>
      <c r="F101" s="392"/>
      <c r="G101" s="392"/>
      <c r="H101" s="392"/>
      <c r="I101" s="392"/>
      <c r="J101" s="393"/>
    </row>
    <row r="102" spans="1:10" ht="12.75" customHeight="1" x14ac:dyDescent="0.2">
      <c r="A102" s="391"/>
      <c r="B102" s="392"/>
      <c r="C102" s="392"/>
      <c r="D102" s="392"/>
      <c r="E102" s="392"/>
      <c r="F102" s="392"/>
      <c r="G102" s="392"/>
      <c r="H102" s="392"/>
      <c r="I102" s="392"/>
      <c r="J102" s="393"/>
    </row>
    <row r="103" spans="1:10" ht="12.75" customHeight="1" x14ac:dyDescent="0.2">
      <c r="A103" s="391"/>
      <c r="B103" s="392"/>
      <c r="C103" s="392"/>
      <c r="D103" s="392"/>
      <c r="E103" s="392"/>
      <c r="F103" s="392"/>
      <c r="G103" s="392"/>
      <c r="H103" s="392"/>
      <c r="I103" s="392"/>
      <c r="J103" s="393"/>
    </row>
    <row r="104" spans="1:10" ht="12.75" customHeight="1" x14ac:dyDescent="0.2">
      <c r="A104" s="391"/>
      <c r="B104" s="392"/>
      <c r="C104" s="392"/>
      <c r="D104" s="392"/>
      <c r="E104" s="392"/>
      <c r="F104" s="392"/>
      <c r="G104" s="392"/>
      <c r="H104" s="392"/>
      <c r="I104" s="392"/>
      <c r="J104" s="393"/>
    </row>
    <row r="105" spans="1:10" ht="12.75" customHeight="1" x14ac:dyDescent="0.2">
      <c r="A105" s="391"/>
      <c r="B105" s="392"/>
      <c r="C105" s="392"/>
      <c r="D105" s="392"/>
      <c r="E105" s="392"/>
      <c r="F105" s="392"/>
      <c r="G105" s="392"/>
      <c r="H105" s="392"/>
      <c r="I105" s="392"/>
      <c r="J105" s="393"/>
    </row>
    <row r="106" spans="1:10" ht="12.75" customHeight="1" x14ac:dyDescent="0.2">
      <c r="A106" s="391"/>
      <c r="B106" s="392"/>
      <c r="C106" s="392"/>
      <c r="D106" s="392"/>
      <c r="E106" s="392"/>
      <c r="F106" s="392"/>
      <c r="G106" s="392"/>
      <c r="H106" s="392"/>
      <c r="I106" s="392"/>
      <c r="J106" s="393"/>
    </row>
    <row r="107" spans="1:10" ht="12.75" customHeight="1" x14ac:dyDescent="0.2">
      <c r="A107" s="391"/>
      <c r="B107" s="392"/>
      <c r="C107" s="392"/>
      <c r="D107" s="392"/>
      <c r="E107" s="392"/>
      <c r="F107" s="392"/>
      <c r="G107" s="392"/>
      <c r="H107" s="392"/>
      <c r="I107" s="392"/>
      <c r="J107" s="393"/>
    </row>
    <row r="108" spans="1:10" ht="12.75" customHeight="1" x14ac:dyDescent="0.2">
      <c r="A108" s="391"/>
      <c r="B108" s="392"/>
      <c r="C108" s="392"/>
      <c r="D108" s="392"/>
      <c r="E108" s="392"/>
      <c r="F108" s="392"/>
      <c r="G108" s="392"/>
      <c r="H108" s="392"/>
      <c r="I108" s="392"/>
      <c r="J108" s="393"/>
    </row>
    <row r="109" spans="1:10" ht="12.75" customHeight="1" x14ac:dyDescent="0.2">
      <c r="A109" s="391"/>
      <c r="B109" s="392"/>
      <c r="C109" s="392"/>
      <c r="D109" s="392"/>
      <c r="E109" s="392"/>
      <c r="F109" s="392"/>
      <c r="G109" s="392"/>
      <c r="H109" s="392"/>
      <c r="I109" s="392"/>
      <c r="J109" s="393"/>
    </row>
    <row r="110" spans="1:10" ht="12.75" customHeight="1" x14ac:dyDescent="0.2">
      <c r="A110" s="391"/>
      <c r="B110" s="392"/>
      <c r="C110" s="392"/>
      <c r="D110" s="392"/>
      <c r="E110" s="392"/>
      <c r="F110" s="392"/>
      <c r="G110" s="392"/>
      <c r="H110" s="392"/>
      <c r="I110" s="392"/>
      <c r="J110" s="393"/>
    </row>
    <row r="111" spans="1:10" ht="12.75" customHeight="1" x14ac:dyDescent="0.2">
      <c r="A111" s="391"/>
      <c r="B111" s="392"/>
      <c r="C111" s="392"/>
      <c r="D111" s="392"/>
      <c r="E111" s="392"/>
      <c r="F111" s="392"/>
      <c r="G111" s="392"/>
      <c r="H111" s="392"/>
      <c r="I111" s="392"/>
      <c r="J111" s="393"/>
    </row>
    <row r="112" spans="1:10" ht="12.75" customHeight="1" x14ac:dyDescent="0.2">
      <c r="A112" s="391"/>
      <c r="B112" s="392"/>
      <c r="C112" s="392"/>
      <c r="D112" s="392"/>
      <c r="E112" s="392"/>
      <c r="F112" s="392"/>
      <c r="G112" s="392"/>
      <c r="H112" s="392"/>
      <c r="I112" s="392"/>
      <c r="J112" s="393"/>
    </row>
    <row r="113" spans="1:10" ht="12.75" customHeight="1" x14ac:dyDescent="0.2">
      <c r="A113" s="391"/>
      <c r="B113" s="392"/>
      <c r="C113" s="392"/>
      <c r="D113" s="392"/>
      <c r="E113" s="392"/>
      <c r="F113" s="392"/>
      <c r="G113" s="392"/>
      <c r="H113" s="392"/>
      <c r="I113" s="392"/>
      <c r="J113" s="393"/>
    </row>
    <row r="114" spans="1:10" ht="12.75" customHeight="1" x14ac:dyDescent="0.2">
      <c r="A114" s="391"/>
      <c r="B114" s="392"/>
      <c r="C114" s="392"/>
      <c r="D114" s="392"/>
      <c r="E114" s="392"/>
      <c r="F114" s="392"/>
      <c r="G114" s="392"/>
      <c r="H114" s="392"/>
      <c r="I114" s="392"/>
      <c r="J114" s="393"/>
    </row>
    <row r="115" spans="1:10" ht="12.75" customHeight="1" x14ac:dyDescent="0.2">
      <c r="A115" s="391"/>
      <c r="B115" s="392"/>
      <c r="C115" s="392"/>
      <c r="D115" s="392"/>
      <c r="E115" s="392"/>
      <c r="F115" s="392"/>
      <c r="G115" s="392"/>
      <c r="H115" s="392"/>
      <c r="I115" s="392"/>
      <c r="J115" s="393"/>
    </row>
    <row r="116" spans="1:10" ht="12.75" customHeight="1" x14ac:dyDescent="0.2">
      <c r="A116" s="391"/>
      <c r="B116" s="392"/>
      <c r="C116" s="392"/>
      <c r="D116" s="392"/>
      <c r="E116" s="392"/>
      <c r="F116" s="392"/>
      <c r="G116" s="392"/>
      <c r="H116" s="392"/>
      <c r="I116" s="392"/>
      <c r="J116" s="393"/>
    </row>
    <row r="117" spans="1:10" ht="12.75" customHeight="1" x14ac:dyDescent="0.2">
      <c r="A117" s="391"/>
      <c r="B117" s="392"/>
      <c r="C117" s="392"/>
      <c r="D117" s="392"/>
      <c r="E117" s="392"/>
      <c r="F117" s="392"/>
      <c r="G117" s="392"/>
      <c r="H117" s="392"/>
      <c r="I117" s="392"/>
      <c r="J117" s="393"/>
    </row>
    <row r="118" spans="1:10" ht="12.75" customHeight="1" x14ac:dyDescent="0.2">
      <c r="A118" s="391"/>
      <c r="B118" s="392"/>
      <c r="C118" s="392"/>
      <c r="D118" s="392"/>
      <c r="E118" s="392"/>
      <c r="F118" s="392"/>
      <c r="G118" s="392"/>
      <c r="H118" s="392"/>
      <c r="I118" s="392"/>
      <c r="J118" s="393"/>
    </row>
    <row r="119" spans="1:10" ht="12.75" customHeight="1" x14ac:dyDescent="0.2">
      <c r="A119" s="391"/>
      <c r="B119" s="392"/>
      <c r="C119" s="392"/>
      <c r="D119" s="392"/>
      <c r="E119" s="392"/>
      <c r="F119" s="392"/>
      <c r="G119" s="392"/>
      <c r="H119" s="392"/>
      <c r="I119" s="392"/>
      <c r="J119" s="393"/>
    </row>
    <row r="120" spans="1:10" ht="12.75" customHeight="1" x14ac:dyDescent="0.2">
      <c r="A120" s="391"/>
      <c r="B120" s="392"/>
      <c r="C120" s="392"/>
      <c r="D120" s="392"/>
      <c r="E120" s="392"/>
      <c r="F120" s="392"/>
      <c r="G120" s="392"/>
      <c r="H120" s="392"/>
      <c r="I120" s="392"/>
      <c r="J120" s="393"/>
    </row>
    <row r="121" spans="1:10" ht="12.75" customHeight="1" x14ac:dyDescent="0.2">
      <c r="A121" s="391"/>
      <c r="B121" s="392"/>
      <c r="C121" s="392"/>
      <c r="D121" s="392"/>
      <c r="E121" s="392"/>
      <c r="F121" s="392"/>
      <c r="G121" s="392"/>
      <c r="H121" s="392"/>
      <c r="I121" s="392"/>
      <c r="J121" s="393"/>
    </row>
    <row r="122" spans="1:10" ht="12.75" customHeight="1" x14ac:dyDescent="0.2">
      <c r="A122" s="391"/>
      <c r="B122" s="392"/>
      <c r="C122" s="392"/>
      <c r="D122" s="392"/>
      <c r="E122" s="392"/>
      <c r="F122" s="392"/>
      <c r="G122" s="392"/>
      <c r="H122" s="392"/>
      <c r="I122" s="392"/>
      <c r="J122" s="393"/>
    </row>
    <row r="123" spans="1:10" ht="12.75" customHeight="1" x14ac:dyDescent="0.2">
      <c r="A123" s="391"/>
      <c r="B123" s="392"/>
      <c r="C123" s="392"/>
      <c r="D123" s="392"/>
      <c r="E123" s="392"/>
      <c r="F123" s="392"/>
      <c r="G123" s="392"/>
      <c r="H123" s="392"/>
      <c r="I123" s="392"/>
      <c r="J123" s="393"/>
    </row>
    <row r="124" spans="1:10" ht="12.75" customHeight="1" x14ac:dyDescent="0.2">
      <c r="A124" s="391"/>
      <c r="B124" s="392"/>
      <c r="C124" s="392"/>
      <c r="D124" s="392"/>
      <c r="E124" s="392"/>
      <c r="F124" s="392"/>
      <c r="G124" s="392"/>
      <c r="H124" s="392"/>
      <c r="I124" s="392"/>
      <c r="J124" s="393"/>
    </row>
    <row r="125" spans="1:10" ht="12.75" customHeight="1" x14ac:dyDescent="0.2">
      <c r="A125" s="391"/>
      <c r="B125" s="392"/>
      <c r="C125" s="392"/>
      <c r="D125" s="392"/>
      <c r="E125" s="392"/>
      <c r="F125" s="392"/>
      <c r="G125" s="392"/>
      <c r="H125" s="392"/>
      <c r="I125" s="392"/>
      <c r="J125" s="393"/>
    </row>
    <row r="126" spans="1:10" ht="12.75" customHeight="1" x14ac:dyDescent="0.2">
      <c r="A126" s="391"/>
      <c r="B126" s="392"/>
      <c r="C126" s="392"/>
      <c r="D126" s="392"/>
      <c r="E126" s="392"/>
      <c r="F126" s="392"/>
      <c r="G126" s="392"/>
      <c r="H126" s="392"/>
      <c r="I126" s="392"/>
      <c r="J126" s="393"/>
    </row>
    <row r="127" spans="1:10" s="61" customFormat="1" x14ac:dyDescent="0.2">
      <c r="A127" s="55"/>
      <c r="B127" s="56"/>
      <c r="C127" s="57"/>
      <c r="D127" s="58"/>
      <c r="E127" s="58"/>
      <c r="F127" s="58"/>
      <c r="G127" s="58"/>
      <c r="H127" s="59"/>
      <c r="I127" s="57"/>
      <c r="J127" s="60"/>
    </row>
    <row r="128" spans="1:10" s="61" customFormat="1" ht="25.5" customHeight="1" x14ac:dyDescent="0.2">
      <c r="A128" s="431" t="s">
        <v>205</v>
      </c>
      <c r="B128" s="432"/>
      <c r="C128" s="432"/>
      <c r="D128" s="432"/>
      <c r="E128" s="432"/>
      <c r="F128" s="433" t="s">
        <v>566</v>
      </c>
      <c r="G128" s="434"/>
      <c r="H128" s="434"/>
      <c r="I128" s="434"/>
      <c r="J128" s="435"/>
    </row>
    <row r="129" spans="1:10" s="61" customFormat="1" ht="12.75" customHeight="1" x14ac:dyDescent="0.2">
      <c r="A129" s="336" t="s">
        <v>308</v>
      </c>
      <c r="B129" s="337"/>
      <c r="C129" s="337"/>
      <c r="D129" s="337"/>
      <c r="E129" s="337"/>
      <c r="F129" s="436">
        <v>0.23</v>
      </c>
      <c r="G129" s="436"/>
      <c r="H129" s="436"/>
      <c r="I129" s="436"/>
      <c r="J129" s="437"/>
    </row>
    <row r="130" spans="1:10" ht="12.75" customHeight="1" x14ac:dyDescent="0.2">
      <c r="A130" s="321" t="s">
        <v>393</v>
      </c>
      <c r="B130" s="322"/>
      <c r="C130" s="322"/>
      <c r="D130" s="322"/>
      <c r="E130" s="322"/>
      <c r="F130" s="322"/>
      <c r="G130" s="322"/>
      <c r="H130" s="322"/>
      <c r="I130" s="322"/>
      <c r="J130" s="323"/>
    </row>
    <row r="131" spans="1:10" ht="12.75" customHeight="1" x14ac:dyDescent="0.2">
      <c r="A131" s="324"/>
      <c r="B131" s="325"/>
      <c r="C131" s="325"/>
      <c r="D131" s="325"/>
      <c r="E131" s="325"/>
      <c r="F131" s="325"/>
      <c r="G131" s="325"/>
      <c r="H131" s="325"/>
      <c r="I131" s="325"/>
      <c r="J131" s="326"/>
    </row>
    <row r="132" spans="1:10" ht="12.75" customHeight="1" x14ac:dyDescent="0.2">
      <c r="A132" s="324"/>
      <c r="B132" s="325"/>
      <c r="C132" s="325"/>
      <c r="D132" s="325"/>
      <c r="E132" s="325"/>
      <c r="F132" s="325"/>
      <c r="G132" s="325"/>
      <c r="H132" s="325"/>
      <c r="I132" s="325"/>
      <c r="J132" s="326"/>
    </row>
    <row r="133" spans="1:10" ht="15" customHeight="1" x14ac:dyDescent="0.2">
      <c r="A133" s="327"/>
      <c r="B133" s="328"/>
      <c r="C133" s="328"/>
      <c r="D133" s="328"/>
      <c r="E133" s="328"/>
      <c r="F133" s="328"/>
      <c r="G133" s="328"/>
      <c r="H133" s="328"/>
      <c r="I133" s="328"/>
      <c r="J133" s="329"/>
    </row>
    <row r="134" spans="1:10" ht="12.75" customHeight="1" x14ac:dyDescent="0.2">
      <c r="A134" s="391" t="s">
        <v>567</v>
      </c>
      <c r="B134" s="392"/>
      <c r="C134" s="392"/>
      <c r="D134" s="392"/>
      <c r="E134" s="392"/>
      <c r="F134" s="392"/>
      <c r="G134" s="392"/>
      <c r="H134" s="392"/>
      <c r="I134" s="392"/>
      <c r="J134" s="393"/>
    </row>
    <row r="135" spans="1:10" ht="12.75" customHeight="1" x14ac:dyDescent="0.2">
      <c r="A135" s="391"/>
      <c r="B135" s="392"/>
      <c r="C135" s="392"/>
      <c r="D135" s="392"/>
      <c r="E135" s="392"/>
      <c r="F135" s="392"/>
      <c r="G135" s="392"/>
      <c r="H135" s="392"/>
      <c r="I135" s="392"/>
      <c r="J135" s="393"/>
    </row>
    <row r="136" spans="1:10" ht="12.75" customHeight="1" x14ac:dyDescent="0.2">
      <c r="A136" s="391"/>
      <c r="B136" s="392"/>
      <c r="C136" s="392"/>
      <c r="D136" s="392"/>
      <c r="E136" s="392"/>
      <c r="F136" s="392"/>
      <c r="G136" s="392"/>
      <c r="H136" s="392"/>
      <c r="I136" s="392"/>
      <c r="J136" s="393"/>
    </row>
    <row r="137" spans="1:10" ht="12.75" customHeight="1" x14ac:dyDescent="0.2">
      <c r="A137" s="391"/>
      <c r="B137" s="392"/>
      <c r="C137" s="392"/>
      <c r="D137" s="392"/>
      <c r="E137" s="392"/>
      <c r="F137" s="392"/>
      <c r="G137" s="392"/>
      <c r="H137" s="392"/>
      <c r="I137" s="392"/>
      <c r="J137" s="393"/>
    </row>
    <row r="138" spans="1:10" ht="12.75" customHeight="1" x14ac:dyDescent="0.2">
      <c r="A138" s="391"/>
      <c r="B138" s="392"/>
      <c r="C138" s="392"/>
      <c r="D138" s="392"/>
      <c r="E138" s="392"/>
      <c r="F138" s="392"/>
      <c r="G138" s="392"/>
      <c r="H138" s="392"/>
      <c r="I138" s="392"/>
      <c r="J138" s="393"/>
    </row>
    <row r="139" spans="1:10" ht="12.75" customHeight="1" x14ac:dyDescent="0.2">
      <c r="A139" s="391"/>
      <c r="B139" s="392"/>
      <c r="C139" s="392"/>
      <c r="D139" s="392"/>
      <c r="E139" s="392"/>
      <c r="F139" s="392"/>
      <c r="G139" s="392"/>
      <c r="H139" s="392"/>
      <c r="I139" s="392"/>
      <c r="J139" s="393"/>
    </row>
    <row r="140" spans="1:10" ht="12.75" customHeight="1" x14ac:dyDescent="0.2">
      <c r="A140" s="391"/>
      <c r="B140" s="392"/>
      <c r="C140" s="392"/>
      <c r="D140" s="392"/>
      <c r="E140" s="392"/>
      <c r="F140" s="392"/>
      <c r="G140" s="392"/>
      <c r="H140" s="392"/>
      <c r="I140" s="392"/>
      <c r="J140" s="393"/>
    </row>
    <row r="141" spans="1:10" ht="12.75" customHeight="1" x14ac:dyDescent="0.2">
      <c r="A141" s="391"/>
      <c r="B141" s="392"/>
      <c r="C141" s="392"/>
      <c r="D141" s="392"/>
      <c r="E141" s="392"/>
      <c r="F141" s="392"/>
      <c r="G141" s="392"/>
      <c r="H141" s="392"/>
      <c r="I141" s="392"/>
      <c r="J141" s="393"/>
    </row>
    <row r="142" spans="1:10" ht="12.75" customHeight="1" x14ac:dyDescent="0.2">
      <c r="A142" s="391"/>
      <c r="B142" s="392"/>
      <c r="C142" s="392"/>
      <c r="D142" s="392"/>
      <c r="E142" s="392"/>
      <c r="F142" s="392"/>
      <c r="G142" s="392"/>
      <c r="H142" s="392"/>
      <c r="I142" s="392"/>
      <c r="J142" s="393"/>
    </row>
    <row r="143" spans="1:10" ht="12.75" customHeight="1" x14ac:dyDescent="0.2">
      <c r="A143" s="391"/>
      <c r="B143" s="392"/>
      <c r="C143" s="392"/>
      <c r="D143" s="392"/>
      <c r="E143" s="392"/>
      <c r="F143" s="392"/>
      <c r="G143" s="392"/>
      <c r="H143" s="392"/>
      <c r="I143" s="392"/>
      <c r="J143" s="393"/>
    </row>
    <row r="144" spans="1:10" ht="12.75" customHeight="1" x14ac:dyDescent="0.2">
      <c r="A144" s="391"/>
      <c r="B144" s="392"/>
      <c r="C144" s="392"/>
      <c r="D144" s="392"/>
      <c r="E144" s="392"/>
      <c r="F144" s="392"/>
      <c r="G144" s="392"/>
      <c r="H144" s="392"/>
      <c r="I144" s="392"/>
      <c r="J144" s="393"/>
    </row>
    <row r="145" spans="1:10" ht="12.75" customHeight="1" x14ac:dyDescent="0.2">
      <c r="A145" s="391"/>
      <c r="B145" s="392"/>
      <c r="C145" s="392"/>
      <c r="D145" s="392"/>
      <c r="E145" s="392"/>
      <c r="F145" s="392"/>
      <c r="G145" s="392"/>
      <c r="H145" s="392"/>
      <c r="I145" s="392"/>
      <c r="J145" s="393"/>
    </row>
    <row r="146" spans="1:10" ht="12.75" customHeight="1" x14ac:dyDescent="0.2">
      <c r="A146" s="391"/>
      <c r="B146" s="392"/>
      <c r="C146" s="392"/>
      <c r="D146" s="392"/>
      <c r="E146" s="392"/>
      <c r="F146" s="392"/>
      <c r="G146" s="392"/>
      <c r="H146" s="392"/>
      <c r="I146" s="392"/>
      <c r="J146" s="393"/>
    </row>
    <row r="147" spans="1:10" ht="12.75" customHeight="1" x14ac:dyDescent="0.2">
      <c r="A147" s="391"/>
      <c r="B147" s="392"/>
      <c r="C147" s="392"/>
      <c r="D147" s="392"/>
      <c r="E147" s="392"/>
      <c r="F147" s="392"/>
      <c r="G147" s="392"/>
      <c r="H147" s="392"/>
      <c r="I147" s="392"/>
      <c r="J147" s="393"/>
    </row>
    <row r="148" spans="1:10" ht="12.75" customHeight="1" x14ac:dyDescent="0.2">
      <c r="A148" s="391"/>
      <c r="B148" s="392"/>
      <c r="C148" s="392"/>
      <c r="D148" s="392"/>
      <c r="E148" s="392"/>
      <c r="F148" s="392"/>
      <c r="G148" s="392"/>
      <c r="H148" s="392"/>
      <c r="I148" s="392"/>
      <c r="J148" s="393"/>
    </row>
    <row r="149" spans="1:10" ht="12.75" customHeight="1" x14ac:dyDescent="0.2">
      <c r="A149" s="391"/>
      <c r="B149" s="392"/>
      <c r="C149" s="392"/>
      <c r="D149" s="392"/>
      <c r="E149" s="392"/>
      <c r="F149" s="392"/>
      <c r="G149" s="392"/>
      <c r="H149" s="392"/>
      <c r="I149" s="392"/>
      <c r="J149" s="393"/>
    </row>
    <row r="150" spans="1:10" ht="12.75" customHeight="1" x14ac:dyDescent="0.2">
      <c r="A150" s="391"/>
      <c r="B150" s="392"/>
      <c r="C150" s="392"/>
      <c r="D150" s="392"/>
      <c r="E150" s="392"/>
      <c r="F150" s="392"/>
      <c r="G150" s="392"/>
      <c r="H150" s="392"/>
      <c r="I150" s="392"/>
      <c r="J150" s="393"/>
    </row>
    <row r="151" spans="1:10" ht="12.75" customHeight="1" x14ac:dyDescent="0.2">
      <c r="A151" s="391"/>
      <c r="B151" s="392"/>
      <c r="C151" s="392"/>
      <c r="D151" s="392"/>
      <c r="E151" s="392"/>
      <c r="F151" s="392"/>
      <c r="G151" s="392"/>
      <c r="H151" s="392"/>
      <c r="I151" s="392"/>
      <c r="J151" s="393"/>
    </row>
    <row r="152" spans="1:10" ht="12.75" customHeight="1" x14ac:dyDescent="0.2">
      <c r="A152" s="391"/>
      <c r="B152" s="392"/>
      <c r="C152" s="392"/>
      <c r="D152" s="392"/>
      <c r="E152" s="392"/>
      <c r="F152" s="392"/>
      <c r="G152" s="392"/>
      <c r="H152" s="392"/>
      <c r="I152" s="392"/>
      <c r="J152" s="393"/>
    </row>
    <row r="153" spans="1:10" ht="12.75" customHeight="1" x14ac:dyDescent="0.2">
      <c r="A153" s="391"/>
      <c r="B153" s="392"/>
      <c r="C153" s="392"/>
      <c r="D153" s="392"/>
      <c r="E153" s="392"/>
      <c r="F153" s="392"/>
      <c r="G153" s="392"/>
      <c r="H153" s="392"/>
      <c r="I153" s="392"/>
      <c r="J153" s="393"/>
    </row>
    <row r="154" spans="1:10" ht="12.75" customHeight="1" x14ac:dyDescent="0.2">
      <c r="A154" s="391"/>
      <c r="B154" s="392"/>
      <c r="C154" s="392"/>
      <c r="D154" s="392"/>
      <c r="E154" s="392"/>
      <c r="F154" s="392"/>
      <c r="G154" s="392"/>
      <c r="H154" s="392"/>
      <c r="I154" s="392"/>
      <c r="J154" s="393"/>
    </row>
    <row r="155" spans="1:10" ht="12.75" customHeight="1" x14ac:dyDescent="0.2">
      <c r="A155" s="391"/>
      <c r="B155" s="392"/>
      <c r="C155" s="392"/>
      <c r="D155" s="392"/>
      <c r="E155" s="392"/>
      <c r="F155" s="392"/>
      <c r="G155" s="392"/>
      <c r="H155" s="392"/>
      <c r="I155" s="392"/>
      <c r="J155" s="393"/>
    </row>
    <row r="156" spans="1:10" ht="12.75" customHeight="1" x14ac:dyDescent="0.2">
      <c r="A156" s="391"/>
      <c r="B156" s="392"/>
      <c r="C156" s="392"/>
      <c r="D156" s="392"/>
      <c r="E156" s="392"/>
      <c r="F156" s="392"/>
      <c r="G156" s="392"/>
      <c r="H156" s="392"/>
      <c r="I156" s="392"/>
      <c r="J156" s="393"/>
    </row>
    <row r="157" spans="1:10" ht="12.75" customHeight="1" x14ac:dyDescent="0.2">
      <c r="A157" s="391"/>
      <c r="B157" s="392"/>
      <c r="C157" s="392"/>
      <c r="D157" s="392"/>
      <c r="E157" s="392"/>
      <c r="F157" s="392"/>
      <c r="G157" s="392"/>
      <c r="H157" s="392"/>
      <c r="I157" s="392"/>
      <c r="J157" s="393"/>
    </row>
    <row r="158" spans="1:10" ht="12.75" customHeight="1" x14ac:dyDescent="0.2">
      <c r="A158" s="391"/>
      <c r="B158" s="392"/>
      <c r="C158" s="392"/>
      <c r="D158" s="392"/>
      <c r="E158" s="392"/>
      <c r="F158" s="392"/>
      <c r="G158" s="392"/>
      <c r="H158" s="392"/>
      <c r="I158" s="392"/>
      <c r="J158" s="393"/>
    </row>
    <row r="159" spans="1:10" ht="12.75" customHeight="1" x14ac:dyDescent="0.2">
      <c r="A159" s="391"/>
      <c r="B159" s="392"/>
      <c r="C159" s="392"/>
      <c r="D159" s="392"/>
      <c r="E159" s="392"/>
      <c r="F159" s="392"/>
      <c r="G159" s="392"/>
      <c r="H159" s="392"/>
      <c r="I159" s="392"/>
      <c r="J159" s="393"/>
    </row>
    <row r="160" spans="1:10" ht="12.75" customHeight="1" x14ac:dyDescent="0.2">
      <c r="A160" s="391"/>
      <c r="B160" s="392"/>
      <c r="C160" s="392"/>
      <c r="D160" s="392"/>
      <c r="E160" s="392"/>
      <c r="F160" s="392"/>
      <c r="G160" s="392"/>
      <c r="H160" s="392"/>
      <c r="I160" s="392"/>
      <c r="J160" s="393"/>
    </row>
    <row r="161" spans="1:10" ht="12.75" customHeight="1" x14ac:dyDescent="0.2">
      <c r="A161" s="391"/>
      <c r="B161" s="392"/>
      <c r="C161" s="392"/>
      <c r="D161" s="392"/>
      <c r="E161" s="392"/>
      <c r="F161" s="392"/>
      <c r="G161" s="392"/>
      <c r="H161" s="392"/>
      <c r="I161" s="392"/>
      <c r="J161" s="393"/>
    </row>
    <row r="162" spans="1:10" ht="12.75" customHeight="1" x14ac:dyDescent="0.2">
      <c r="A162" s="391"/>
      <c r="B162" s="392"/>
      <c r="C162" s="392"/>
      <c r="D162" s="392"/>
      <c r="E162" s="392"/>
      <c r="F162" s="392"/>
      <c r="G162" s="392"/>
      <c r="H162" s="392"/>
      <c r="I162" s="392"/>
      <c r="J162" s="393"/>
    </row>
    <row r="163" spans="1:10" ht="12.75" customHeight="1" x14ac:dyDescent="0.2">
      <c r="A163" s="391"/>
      <c r="B163" s="392"/>
      <c r="C163" s="392"/>
      <c r="D163" s="392"/>
      <c r="E163" s="392"/>
      <c r="F163" s="392"/>
      <c r="G163" s="392"/>
      <c r="H163" s="392"/>
      <c r="I163" s="392"/>
      <c r="J163" s="393"/>
    </row>
    <row r="164" spans="1:10" ht="12.75" customHeight="1" x14ac:dyDescent="0.2">
      <c r="A164" s="391"/>
      <c r="B164" s="392"/>
      <c r="C164" s="392"/>
      <c r="D164" s="392"/>
      <c r="E164" s="392"/>
      <c r="F164" s="392"/>
      <c r="G164" s="392"/>
      <c r="H164" s="392"/>
      <c r="I164" s="392"/>
      <c r="J164" s="393"/>
    </row>
    <row r="165" spans="1:10" ht="12.75" customHeight="1" x14ac:dyDescent="0.2">
      <c r="A165" s="391"/>
      <c r="B165" s="392"/>
      <c r="C165" s="392"/>
      <c r="D165" s="392"/>
      <c r="E165" s="392"/>
      <c r="F165" s="392"/>
      <c r="G165" s="392"/>
      <c r="H165" s="392"/>
      <c r="I165" s="392"/>
      <c r="J165" s="393"/>
    </row>
    <row r="166" spans="1:10" ht="12.75" customHeight="1" x14ac:dyDescent="0.2">
      <c r="A166" s="391"/>
      <c r="B166" s="392"/>
      <c r="C166" s="392"/>
      <c r="D166" s="392"/>
      <c r="E166" s="392"/>
      <c r="F166" s="392"/>
      <c r="G166" s="392"/>
      <c r="H166" s="392"/>
      <c r="I166" s="392"/>
      <c r="J166" s="393"/>
    </row>
    <row r="167" spans="1:10" ht="12.75" customHeight="1" x14ac:dyDescent="0.2">
      <c r="A167" s="391"/>
      <c r="B167" s="392"/>
      <c r="C167" s="392"/>
      <c r="D167" s="392"/>
      <c r="E167" s="392"/>
      <c r="F167" s="392"/>
      <c r="G167" s="392"/>
      <c r="H167" s="392"/>
      <c r="I167" s="392"/>
      <c r="J167" s="393"/>
    </row>
    <row r="168" spans="1:10" ht="12.75" customHeight="1" x14ac:dyDescent="0.2">
      <c r="A168" s="391"/>
      <c r="B168" s="392"/>
      <c r="C168" s="392"/>
      <c r="D168" s="392"/>
      <c r="E168" s="392"/>
      <c r="F168" s="392"/>
      <c r="G168" s="392"/>
      <c r="H168" s="392"/>
      <c r="I168" s="392"/>
      <c r="J168" s="393"/>
    </row>
    <row r="169" spans="1:10" s="61" customFormat="1" x14ac:dyDescent="0.2">
      <c r="A169" s="55"/>
      <c r="B169" s="56"/>
      <c r="C169" s="57"/>
      <c r="D169" s="58"/>
      <c r="E169" s="58"/>
      <c r="F169" s="58"/>
      <c r="G169" s="58"/>
      <c r="H169" s="59"/>
      <c r="I169" s="57"/>
      <c r="J169" s="60"/>
    </row>
    <row r="170" spans="1:10" s="61" customFormat="1" ht="25.5" customHeight="1" x14ac:dyDescent="0.2">
      <c r="A170" s="431" t="s">
        <v>204</v>
      </c>
      <c r="B170" s="432"/>
      <c r="C170" s="432"/>
      <c r="D170" s="432"/>
      <c r="E170" s="432"/>
      <c r="F170" s="433"/>
      <c r="G170" s="434"/>
      <c r="H170" s="434"/>
      <c r="I170" s="434"/>
      <c r="J170" s="435"/>
    </row>
    <row r="171" spans="1:10" s="61" customFormat="1" ht="12.75" customHeight="1" x14ac:dyDescent="0.2">
      <c r="A171" s="336" t="s">
        <v>308</v>
      </c>
      <c r="B171" s="337"/>
      <c r="C171" s="337"/>
      <c r="D171" s="337"/>
      <c r="E171" s="337"/>
      <c r="F171" s="436"/>
      <c r="G171" s="436"/>
      <c r="H171" s="436"/>
      <c r="I171" s="436"/>
      <c r="J171" s="437"/>
    </row>
    <row r="172" spans="1:10" ht="12.75" customHeight="1" x14ac:dyDescent="0.2">
      <c r="A172" s="321" t="s">
        <v>393</v>
      </c>
      <c r="B172" s="322"/>
      <c r="C172" s="322"/>
      <c r="D172" s="322"/>
      <c r="E172" s="322"/>
      <c r="F172" s="322"/>
      <c r="G172" s="322"/>
      <c r="H172" s="322"/>
      <c r="I172" s="322"/>
      <c r="J172" s="323"/>
    </row>
    <row r="173" spans="1:10" ht="12.75" customHeight="1" x14ac:dyDescent="0.2">
      <c r="A173" s="324"/>
      <c r="B173" s="325"/>
      <c r="C173" s="325"/>
      <c r="D173" s="325"/>
      <c r="E173" s="325"/>
      <c r="F173" s="325"/>
      <c r="G173" s="325"/>
      <c r="H173" s="325"/>
      <c r="I173" s="325"/>
      <c r="J173" s="326"/>
    </row>
    <row r="174" spans="1:10" ht="12.75" customHeight="1" x14ac:dyDescent="0.2">
      <c r="A174" s="324"/>
      <c r="B174" s="325"/>
      <c r="C174" s="325"/>
      <c r="D174" s="325"/>
      <c r="E174" s="325"/>
      <c r="F174" s="325"/>
      <c r="G174" s="325"/>
      <c r="H174" s="325"/>
      <c r="I174" s="325"/>
      <c r="J174" s="326"/>
    </row>
    <row r="175" spans="1:10" ht="15" customHeight="1" x14ac:dyDescent="0.2">
      <c r="A175" s="327"/>
      <c r="B175" s="328"/>
      <c r="C175" s="328"/>
      <c r="D175" s="328"/>
      <c r="E175" s="328"/>
      <c r="F175" s="328"/>
      <c r="G175" s="328"/>
      <c r="H175" s="328"/>
      <c r="I175" s="328"/>
      <c r="J175" s="329"/>
    </row>
    <row r="176" spans="1:10" ht="12.75" customHeight="1" x14ac:dyDescent="0.2">
      <c r="A176" s="391"/>
      <c r="B176" s="392"/>
      <c r="C176" s="392"/>
      <c r="D176" s="392"/>
      <c r="E176" s="392"/>
      <c r="F176" s="392"/>
      <c r="G176" s="392"/>
      <c r="H176" s="392"/>
      <c r="I176" s="392"/>
      <c r="J176" s="393"/>
    </row>
    <row r="177" spans="1:10" ht="12.75" customHeight="1" x14ac:dyDescent="0.2">
      <c r="A177" s="391"/>
      <c r="B177" s="392"/>
      <c r="C177" s="392"/>
      <c r="D177" s="392"/>
      <c r="E177" s="392"/>
      <c r="F177" s="392"/>
      <c r="G177" s="392"/>
      <c r="H177" s="392"/>
      <c r="I177" s="392"/>
      <c r="J177" s="393"/>
    </row>
    <row r="178" spans="1:10" ht="12.75" customHeight="1" x14ac:dyDescent="0.2">
      <c r="A178" s="391"/>
      <c r="B178" s="392"/>
      <c r="C178" s="392"/>
      <c r="D178" s="392"/>
      <c r="E178" s="392"/>
      <c r="F178" s="392"/>
      <c r="G178" s="392"/>
      <c r="H178" s="392"/>
      <c r="I178" s="392"/>
      <c r="J178" s="393"/>
    </row>
    <row r="179" spans="1:10" ht="12.75" customHeight="1" x14ac:dyDescent="0.2">
      <c r="A179" s="391"/>
      <c r="B179" s="392"/>
      <c r="C179" s="392"/>
      <c r="D179" s="392"/>
      <c r="E179" s="392"/>
      <c r="F179" s="392"/>
      <c r="G179" s="392"/>
      <c r="H179" s="392"/>
      <c r="I179" s="392"/>
      <c r="J179" s="393"/>
    </row>
    <row r="180" spans="1:10" ht="12.75" customHeight="1" x14ac:dyDescent="0.2">
      <c r="A180" s="391"/>
      <c r="B180" s="392"/>
      <c r="C180" s="392"/>
      <c r="D180" s="392"/>
      <c r="E180" s="392"/>
      <c r="F180" s="392"/>
      <c r="G180" s="392"/>
      <c r="H180" s="392"/>
      <c r="I180" s="392"/>
      <c r="J180" s="393"/>
    </row>
    <row r="181" spans="1:10" ht="12.75" customHeight="1" x14ac:dyDescent="0.2">
      <c r="A181" s="391"/>
      <c r="B181" s="392"/>
      <c r="C181" s="392"/>
      <c r="D181" s="392"/>
      <c r="E181" s="392"/>
      <c r="F181" s="392"/>
      <c r="G181" s="392"/>
      <c r="H181" s="392"/>
      <c r="I181" s="392"/>
      <c r="J181" s="393"/>
    </row>
    <row r="182" spans="1:10" ht="12.75" customHeight="1" x14ac:dyDescent="0.2">
      <c r="A182" s="391"/>
      <c r="B182" s="392"/>
      <c r="C182" s="392"/>
      <c r="D182" s="392"/>
      <c r="E182" s="392"/>
      <c r="F182" s="392"/>
      <c r="G182" s="392"/>
      <c r="H182" s="392"/>
      <c r="I182" s="392"/>
      <c r="J182" s="393"/>
    </row>
    <row r="183" spans="1:10" ht="12.75" customHeight="1" x14ac:dyDescent="0.2">
      <c r="A183" s="391"/>
      <c r="B183" s="392"/>
      <c r="C183" s="392"/>
      <c r="D183" s="392"/>
      <c r="E183" s="392"/>
      <c r="F183" s="392"/>
      <c r="G183" s="392"/>
      <c r="H183" s="392"/>
      <c r="I183" s="392"/>
      <c r="J183" s="393"/>
    </row>
    <row r="184" spans="1:10" ht="12.75" customHeight="1" x14ac:dyDescent="0.2">
      <c r="A184" s="391"/>
      <c r="B184" s="392"/>
      <c r="C184" s="392"/>
      <c r="D184" s="392"/>
      <c r="E184" s="392"/>
      <c r="F184" s="392"/>
      <c r="G184" s="392"/>
      <c r="H184" s="392"/>
      <c r="I184" s="392"/>
      <c r="J184" s="393"/>
    </row>
    <row r="185" spans="1:10" ht="12.75" customHeight="1" x14ac:dyDescent="0.2">
      <c r="A185" s="391"/>
      <c r="B185" s="392"/>
      <c r="C185" s="392"/>
      <c r="D185" s="392"/>
      <c r="E185" s="392"/>
      <c r="F185" s="392"/>
      <c r="G185" s="392"/>
      <c r="H185" s="392"/>
      <c r="I185" s="392"/>
      <c r="J185" s="393"/>
    </row>
    <row r="186" spans="1:10" ht="12.75" customHeight="1" x14ac:dyDescent="0.2">
      <c r="A186" s="391"/>
      <c r="B186" s="392"/>
      <c r="C186" s="392"/>
      <c r="D186" s="392"/>
      <c r="E186" s="392"/>
      <c r="F186" s="392"/>
      <c r="G186" s="392"/>
      <c r="H186" s="392"/>
      <c r="I186" s="392"/>
      <c r="J186" s="393"/>
    </row>
    <row r="187" spans="1:10" ht="12.75" customHeight="1" x14ac:dyDescent="0.2">
      <c r="A187" s="391"/>
      <c r="B187" s="392"/>
      <c r="C187" s="392"/>
      <c r="D187" s="392"/>
      <c r="E187" s="392"/>
      <c r="F187" s="392"/>
      <c r="G187" s="392"/>
      <c r="H187" s="392"/>
      <c r="I187" s="392"/>
      <c r="J187" s="393"/>
    </row>
    <row r="188" spans="1:10" ht="12.75" customHeight="1" x14ac:dyDescent="0.2">
      <c r="A188" s="391"/>
      <c r="B188" s="392"/>
      <c r="C188" s="392"/>
      <c r="D188" s="392"/>
      <c r="E188" s="392"/>
      <c r="F188" s="392"/>
      <c r="G188" s="392"/>
      <c r="H188" s="392"/>
      <c r="I188" s="392"/>
      <c r="J188" s="393"/>
    </row>
    <row r="189" spans="1:10" ht="12.75" customHeight="1" x14ac:dyDescent="0.2">
      <c r="A189" s="391"/>
      <c r="B189" s="392"/>
      <c r="C189" s="392"/>
      <c r="D189" s="392"/>
      <c r="E189" s="392"/>
      <c r="F189" s="392"/>
      <c r="G189" s="392"/>
      <c r="H189" s="392"/>
      <c r="I189" s="392"/>
      <c r="J189" s="393"/>
    </row>
    <row r="190" spans="1:10" ht="12.75" customHeight="1" x14ac:dyDescent="0.2">
      <c r="A190" s="391"/>
      <c r="B190" s="392"/>
      <c r="C190" s="392"/>
      <c r="D190" s="392"/>
      <c r="E190" s="392"/>
      <c r="F190" s="392"/>
      <c r="G190" s="392"/>
      <c r="H190" s="392"/>
      <c r="I190" s="392"/>
      <c r="J190" s="393"/>
    </row>
    <row r="191" spans="1:10" ht="12.75" customHeight="1" x14ac:dyDescent="0.2">
      <c r="A191" s="391"/>
      <c r="B191" s="392"/>
      <c r="C191" s="392"/>
      <c r="D191" s="392"/>
      <c r="E191" s="392"/>
      <c r="F191" s="392"/>
      <c r="G191" s="392"/>
      <c r="H191" s="392"/>
      <c r="I191" s="392"/>
      <c r="J191" s="393"/>
    </row>
    <row r="192" spans="1:10" ht="12.75" customHeight="1" x14ac:dyDescent="0.2">
      <c r="A192" s="391"/>
      <c r="B192" s="392"/>
      <c r="C192" s="392"/>
      <c r="D192" s="392"/>
      <c r="E192" s="392"/>
      <c r="F192" s="392"/>
      <c r="G192" s="392"/>
      <c r="H192" s="392"/>
      <c r="I192" s="392"/>
      <c r="J192" s="393"/>
    </row>
    <row r="193" spans="1:10" ht="12.75" customHeight="1" x14ac:dyDescent="0.2">
      <c r="A193" s="391"/>
      <c r="B193" s="392"/>
      <c r="C193" s="392"/>
      <c r="D193" s="392"/>
      <c r="E193" s="392"/>
      <c r="F193" s="392"/>
      <c r="G193" s="392"/>
      <c r="H193" s="392"/>
      <c r="I193" s="392"/>
      <c r="J193" s="393"/>
    </row>
    <row r="194" spans="1:10" ht="12.75" customHeight="1" x14ac:dyDescent="0.2">
      <c r="A194" s="391"/>
      <c r="B194" s="392"/>
      <c r="C194" s="392"/>
      <c r="D194" s="392"/>
      <c r="E194" s="392"/>
      <c r="F194" s="392"/>
      <c r="G194" s="392"/>
      <c r="H194" s="392"/>
      <c r="I194" s="392"/>
      <c r="J194" s="393"/>
    </row>
    <row r="195" spans="1:10" ht="12.75" customHeight="1" x14ac:dyDescent="0.2">
      <c r="A195" s="391"/>
      <c r="B195" s="392"/>
      <c r="C195" s="392"/>
      <c r="D195" s="392"/>
      <c r="E195" s="392"/>
      <c r="F195" s="392"/>
      <c r="G195" s="392"/>
      <c r="H195" s="392"/>
      <c r="I195" s="392"/>
      <c r="J195" s="393"/>
    </row>
    <row r="196" spans="1:10" ht="12.75" customHeight="1" x14ac:dyDescent="0.2">
      <c r="A196" s="391"/>
      <c r="B196" s="392"/>
      <c r="C196" s="392"/>
      <c r="D196" s="392"/>
      <c r="E196" s="392"/>
      <c r="F196" s="392"/>
      <c r="G196" s="392"/>
      <c r="H196" s="392"/>
      <c r="I196" s="392"/>
      <c r="J196" s="393"/>
    </row>
    <row r="197" spans="1:10" ht="12.75" customHeight="1" x14ac:dyDescent="0.2">
      <c r="A197" s="391"/>
      <c r="B197" s="392"/>
      <c r="C197" s="392"/>
      <c r="D197" s="392"/>
      <c r="E197" s="392"/>
      <c r="F197" s="392"/>
      <c r="G197" s="392"/>
      <c r="H197" s="392"/>
      <c r="I197" s="392"/>
      <c r="J197" s="393"/>
    </row>
    <row r="198" spans="1:10" ht="12.75" customHeight="1" x14ac:dyDescent="0.2">
      <c r="A198" s="391"/>
      <c r="B198" s="392"/>
      <c r="C198" s="392"/>
      <c r="D198" s="392"/>
      <c r="E198" s="392"/>
      <c r="F198" s="392"/>
      <c r="G198" s="392"/>
      <c r="H198" s="392"/>
      <c r="I198" s="392"/>
      <c r="J198" s="393"/>
    </row>
    <row r="199" spans="1:10" ht="12.75" customHeight="1" x14ac:dyDescent="0.2">
      <c r="A199" s="391"/>
      <c r="B199" s="392"/>
      <c r="C199" s="392"/>
      <c r="D199" s="392"/>
      <c r="E199" s="392"/>
      <c r="F199" s="392"/>
      <c r="G199" s="392"/>
      <c r="H199" s="392"/>
      <c r="I199" s="392"/>
      <c r="J199" s="393"/>
    </row>
    <row r="200" spans="1:10" ht="12.75" customHeight="1" x14ac:dyDescent="0.2">
      <c r="A200" s="391"/>
      <c r="B200" s="392"/>
      <c r="C200" s="392"/>
      <c r="D200" s="392"/>
      <c r="E200" s="392"/>
      <c r="F200" s="392"/>
      <c r="G200" s="392"/>
      <c r="H200" s="392"/>
      <c r="I200" s="392"/>
      <c r="J200" s="393"/>
    </row>
    <row r="201" spans="1:10" ht="12.75" customHeight="1" x14ac:dyDescent="0.2">
      <c r="A201" s="391"/>
      <c r="B201" s="392"/>
      <c r="C201" s="392"/>
      <c r="D201" s="392"/>
      <c r="E201" s="392"/>
      <c r="F201" s="392"/>
      <c r="G201" s="392"/>
      <c r="H201" s="392"/>
      <c r="I201" s="392"/>
      <c r="J201" s="393"/>
    </row>
    <row r="202" spans="1:10" ht="12.75" customHeight="1" x14ac:dyDescent="0.2">
      <c r="A202" s="391"/>
      <c r="B202" s="392"/>
      <c r="C202" s="392"/>
      <c r="D202" s="392"/>
      <c r="E202" s="392"/>
      <c r="F202" s="392"/>
      <c r="G202" s="392"/>
      <c r="H202" s="392"/>
      <c r="I202" s="392"/>
      <c r="J202" s="393"/>
    </row>
    <row r="203" spans="1:10" ht="12.75" customHeight="1" x14ac:dyDescent="0.2">
      <c r="A203" s="391"/>
      <c r="B203" s="392"/>
      <c r="C203" s="392"/>
      <c r="D203" s="392"/>
      <c r="E203" s="392"/>
      <c r="F203" s="392"/>
      <c r="G203" s="392"/>
      <c r="H203" s="392"/>
      <c r="I203" s="392"/>
      <c r="J203" s="393"/>
    </row>
    <row r="204" spans="1:10" ht="12.75" customHeight="1" x14ac:dyDescent="0.2">
      <c r="A204" s="391"/>
      <c r="B204" s="392"/>
      <c r="C204" s="392"/>
      <c r="D204" s="392"/>
      <c r="E204" s="392"/>
      <c r="F204" s="392"/>
      <c r="G204" s="392"/>
      <c r="H204" s="392"/>
      <c r="I204" s="392"/>
      <c r="J204" s="393"/>
    </row>
    <row r="205" spans="1:10" ht="12.75" customHeight="1" x14ac:dyDescent="0.2">
      <c r="A205" s="391"/>
      <c r="B205" s="392"/>
      <c r="C205" s="392"/>
      <c r="D205" s="392"/>
      <c r="E205" s="392"/>
      <c r="F205" s="392"/>
      <c r="G205" s="392"/>
      <c r="H205" s="392"/>
      <c r="I205" s="392"/>
      <c r="J205" s="393"/>
    </row>
    <row r="206" spans="1:10" ht="12.75" customHeight="1" x14ac:dyDescent="0.2">
      <c r="A206" s="391"/>
      <c r="B206" s="392"/>
      <c r="C206" s="392"/>
      <c r="D206" s="392"/>
      <c r="E206" s="392"/>
      <c r="F206" s="392"/>
      <c r="G206" s="392"/>
      <c r="H206" s="392"/>
      <c r="I206" s="392"/>
      <c r="J206" s="393"/>
    </row>
    <row r="207" spans="1:10" ht="12.75" customHeight="1" x14ac:dyDescent="0.2">
      <c r="A207" s="391"/>
      <c r="B207" s="392"/>
      <c r="C207" s="392"/>
      <c r="D207" s="392"/>
      <c r="E207" s="392"/>
      <c r="F207" s="392"/>
      <c r="G207" s="392"/>
      <c r="H207" s="392"/>
      <c r="I207" s="392"/>
      <c r="J207" s="393"/>
    </row>
    <row r="208" spans="1:10" ht="12.75" customHeight="1" x14ac:dyDescent="0.2">
      <c r="A208" s="391"/>
      <c r="B208" s="392"/>
      <c r="C208" s="392"/>
      <c r="D208" s="392"/>
      <c r="E208" s="392"/>
      <c r="F208" s="392"/>
      <c r="G208" s="392"/>
      <c r="H208" s="392"/>
      <c r="I208" s="392"/>
      <c r="J208" s="393"/>
    </row>
    <row r="209" spans="1:10" ht="12.75" customHeight="1" x14ac:dyDescent="0.2">
      <c r="A209" s="391"/>
      <c r="B209" s="392"/>
      <c r="C209" s="392"/>
      <c r="D209" s="392"/>
      <c r="E209" s="392"/>
      <c r="F209" s="392"/>
      <c r="G209" s="392"/>
      <c r="H209" s="392"/>
      <c r="I209" s="392"/>
      <c r="J209" s="393"/>
    </row>
    <row r="210" spans="1:10" ht="12.75" customHeight="1" x14ac:dyDescent="0.2">
      <c r="A210" s="391"/>
      <c r="B210" s="392"/>
      <c r="C210" s="392"/>
      <c r="D210" s="392"/>
      <c r="E210" s="392"/>
      <c r="F210" s="392"/>
      <c r="G210" s="392"/>
      <c r="H210" s="392"/>
      <c r="I210" s="392"/>
      <c r="J210" s="393"/>
    </row>
    <row r="211" spans="1:10" s="61" customFormat="1" x14ac:dyDescent="0.2">
      <c r="A211" s="55"/>
      <c r="B211" s="56"/>
      <c r="C211" s="57"/>
      <c r="D211" s="58"/>
      <c r="E211" s="58"/>
      <c r="F211" s="58"/>
      <c r="G211" s="58"/>
      <c r="H211" s="59"/>
      <c r="I211" s="57"/>
      <c r="J211" s="60"/>
    </row>
    <row r="212" spans="1:10" s="61" customFormat="1" ht="25.5" customHeight="1" x14ac:dyDescent="0.2">
      <c r="A212" s="431" t="s">
        <v>203</v>
      </c>
      <c r="B212" s="432"/>
      <c r="C212" s="432"/>
      <c r="D212" s="432"/>
      <c r="E212" s="432"/>
      <c r="F212" s="433"/>
      <c r="G212" s="434"/>
      <c r="H212" s="434"/>
      <c r="I212" s="434"/>
      <c r="J212" s="435"/>
    </row>
    <row r="213" spans="1:10" s="61" customFormat="1" ht="12.75" customHeight="1" x14ac:dyDescent="0.2">
      <c r="A213" s="336" t="s">
        <v>308</v>
      </c>
      <c r="B213" s="337"/>
      <c r="C213" s="337"/>
      <c r="D213" s="337"/>
      <c r="E213" s="337"/>
      <c r="F213" s="436"/>
      <c r="G213" s="436"/>
      <c r="H213" s="436"/>
      <c r="I213" s="436"/>
      <c r="J213" s="437"/>
    </row>
    <row r="214" spans="1:10" ht="12.75" customHeight="1" x14ac:dyDescent="0.2">
      <c r="A214" s="321" t="s">
        <v>393</v>
      </c>
      <c r="B214" s="322"/>
      <c r="C214" s="322"/>
      <c r="D214" s="322"/>
      <c r="E214" s="322"/>
      <c r="F214" s="322"/>
      <c r="G214" s="322"/>
      <c r="H214" s="322"/>
      <c r="I214" s="322"/>
      <c r="J214" s="323"/>
    </row>
    <row r="215" spans="1:10" ht="12.75" customHeight="1" x14ac:dyDescent="0.2">
      <c r="A215" s="324"/>
      <c r="B215" s="325"/>
      <c r="C215" s="325"/>
      <c r="D215" s="325"/>
      <c r="E215" s="325"/>
      <c r="F215" s="325"/>
      <c r="G215" s="325"/>
      <c r="H215" s="325"/>
      <c r="I215" s="325"/>
      <c r="J215" s="326"/>
    </row>
    <row r="216" spans="1:10" ht="12.75" customHeight="1" x14ac:dyDescent="0.2">
      <c r="A216" s="324"/>
      <c r="B216" s="325"/>
      <c r="C216" s="325"/>
      <c r="D216" s="325"/>
      <c r="E216" s="325"/>
      <c r="F216" s="325"/>
      <c r="G216" s="325"/>
      <c r="H216" s="325"/>
      <c r="I216" s="325"/>
      <c r="J216" s="326"/>
    </row>
    <row r="217" spans="1:10" ht="15" customHeight="1" x14ac:dyDescent="0.2">
      <c r="A217" s="327"/>
      <c r="B217" s="328"/>
      <c r="C217" s="328"/>
      <c r="D217" s="328"/>
      <c r="E217" s="328"/>
      <c r="F217" s="328"/>
      <c r="G217" s="328"/>
      <c r="H217" s="328"/>
      <c r="I217" s="328"/>
      <c r="J217" s="329"/>
    </row>
    <row r="218" spans="1:10" ht="12.75" customHeight="1" x14ac:dyDescent="0.2">
      <c r="A218" s="391"/>
      <c r="B218" s="392"/>
      <c r="C218" s="392"/>
      <c r="D218" s="392"/>
      <c r="E218" s="392"/>
      <c r="F218" s="392"/>
      <c r="G218" s="392"/>
      <c r="H218" s="392"/>
      <c r="I218" s="392"/>
      <c r="J218" s="393"/>
    </row>
    <row r="219" spans="1:10" ht="12.75" customHeight="1" x14ac:dyDescent="0.2">
      <c r="A219" s="391"/>
      <c r="B219" s="392"/>
      <c r="C219" s="392"/>
      <c r="D219" s="392"/>
      <c r="E219" s="392"/>
      <c r="F219" s="392"/>
      <c r="G219" s="392"/>
      <c r="H219" s="392"/>
      <c r="I219" s="392"/>
      <c r="J219" s="393"/>
    </row>
    <row r="220" spans="1:10" ht="12.75" customHeight="1" x14ac:dyDescent="0.2">
      <c r="A220" s="391"/>
      <c r="B220" s="392"/>
      <c r="C220" s="392"/>
      <c r="D220" s="392"/>
      <c r="E220" s="392"/>
      <c r="F220" s="392"/>
      <c r="G220" s="392"/>
      <c r="H220" s="392"/>
      <c r="I220" s="392"/>
      <c r="J220" s="393"/>
    </row>
    <row r="221" spans="1:10" ht="12.75" customHeight="1" x14ac:dyDescent="0.2">
      <c r="A221" s="391"/>
      <c r="B221" s="392"/>
      <c r="C221" s="392"/>
      <c r="D221" s="392"/>
      <c r="E221" s="392"/>
      <c r="F221" s="392"/>
      <c r="G221" s="392"/>
      <c r="H221" s="392"/>
      <c r="I221" s="392"/>
      <c r="J221" s="393"/>
    </row>
    <row r="222" spans="1:10" ht="12.75" customHeight="1" x14ac:dyDescent="0.2">
      <c r="A222" s="391"/>
      <c r="B222" s="392"/>
      <c r="C222" s="392"/>
      <c r="D222" s="392"/>
      <c r="E222" s="392"/>
      <c r="F222" s="392"/>
      <c r="G222" s="392"/>
      <c r="H222" s="392"/>
      <c r="I222" s="392"/>
      <c r="J222" s="393"/>
    </row>
    <row r="223" spans="1:10" ht="12.75" customHeight="1" x14ac:dyDescent="0.2">
      <c r="A223" s="391"/>
      <c r="B223" s="392"/>
      <c r="C223" s="392"/>
      <c r="D223" s="392"/>
      <c r="E223" s="392"/>
      <c r="F223" s="392"/>
      <c r="G223" s="392"/>
      <c r="H223" s="392"/>
      <c r="I223" s="392"/>
      <c r="J223" s="393"/>
    </row>
    <row r="224" spans="1:10" ht="12.75" customHeight="1" x14ac:dyDescent="0.2">
      <c r="A224" s="391"/>
      <c r="B224" s="392"/>
      <c r="C224" s="392"/>
      <c r="D224" s="392"/>
      <c r="E224" s="392"/>
      <c r="F224" s="392"/>
      <c r="G224" s="392"/>
      <c r="H224" s="392"/>
      <c r="I224" s="392"/>
      <c r="J224" s="393"/>
    </row>
    <row r="225" spans="1:10" ht="12.75" customHeight="1" x14ac:dyDescent="0.2">
      <c r="A225" s="391"/>
      <c r="B225" s="392"/>
      <c r="C225" s="392"/>
      <c r="D225" s="392"/>
      <c r="E225" s="392"/>
      <c r="F225" s="392"/>
      <c r="G225" s="392"/>
      <c r="H225" s="392"/>
      <c r="I225" s="392"/>
      <c r="J225" s="393"/>
    </row>
    <row r="226" spans="1:10" ht="12.75" customHeight="1" x14ac:dyDescent="0.2">
      <c r="A226" s="391"/>
      <c r="B226" s="392"/>
      <c r="C226" s="392"/>
      <c r="D226" s="392"/>
      <c r="E226" s="392"/>
      <c r="F226" s="392"/>
      <c r="G226" s="392"/>
      <c r="H226" s="392"/>
      <c r="I226" s="392"/>
      <c r="J226" s="393"/>
    </row>
    <row r="227" spans="1:10" ht="12.75" customHeight="1" x14ac:dyDescent="0.2">
      <c r="A227" s="391"/>
      <c r="B227" s="392"/>
      <c r="C227" s="392"/>
      <c r="D227" s="392"/>
      <c r="E227" s="392"/>
      <c r="F227" s="392"/>
      <c r="G227" s="392"/>
      <c r="H227" s="392"/>
      <c r="I227" s="392"/>
      <c r="J227" s="393"/>
    </row>
    <row r="228" spans="1:10" ht="12.75" customHeight="1" x14ac:dyDescent="0.2">
      <c r="A228" s="391"/>
      <c r="B228" s="392"/>
      <c r="C228" s="392"/>
      <c r="D228" s="392"/>
      <c r="E228" s="392"/>
      <c r="F228" s="392"/>
      <c r="G228" s="392"/>
      <c r="H228" s="392"/>
      <c r="I228" s="392"/>
      <c r="J228" s="393"/>
    </row>
    <row r="229" spans="1:10" ht="12.75" customHeight="1" x14ac:dyDescent="0.2">
      <c r="A229" s="391"/>
      <c r="B229" s="392"/>
      <c r="C229" s="392"/>
      <c r="D229" s="392"/>
      <c r="E229" s="392"/>
      <c r="F229" s="392"/>
      <c r="G229" s="392"/>
      <c r="H229" s="392"/>
      <c r="I229" s="392"/>
      <c r="J229" s="393"/>
    </row>
    <row r="230" spans="1:10" ht="12.75" customHeight="1" x14ac:dyDescent="0.2">
      <c r="A230" s="391"/>
      <c r="B230" s="392"/>
      <c r="C230" s="392"/>
      <c r="D230" s="392"/>
      <c r="E230" s="392"/>
      <c r="F230" s="392"/>
      <c r="G230" s="392"/>
      <c r="H230" s="392"/>
      <c r="I230" s="392"/>
      <c r="J230" s="393"/>
    </row>
    <row r="231" spans="1:10" ht="12.75" customHeight="1" x14ac:dyDescent="0.2">
      <c r="A231" s="391"/>
      <c r="B231" s="392"/>
      <c r="C231" s="392"/>
      <c r="D231" s="392"/>
      <c r="E231" s="392"/>
      <c r="F231" s="392"/>
      <c r="G231" s="392"/>
      <c r="H231" s="392"/>
      <c r="I231" s="392"/>
      <c r="J231" s="393"/>
    </row>
    <row r="232" spans="1:10" ht="12.75" customHeight="1" x14ac:dyDescent="0.2">
      <c r="A232" s="391"/>
      <c r="B232" s="392"/>
      <c r="C232" s="392"/>
      <c r="D232" s="392"/>
      <c r="E232" s="392"/>
      <c r="F232" s="392"/>
      <c r="G232" s="392"/>
      <c r="H232" s="392"/>
      <c r="I232" s="392"/>
      <c r="J232" s="393"/>
    </row>
    <row r="233" spans="1:10" ht="12.75" customHeight="1" x14ac:dyDescent="0.2">
      <c r="A233" s="391"/>
      <c r="B233" s="392"/>
      <c r="C233" s="392"/>
      <c r="D233" s="392"/>
      <c r="E233" s="392"/>
      <c r="F233" s="392"/>
      <c r="G233" s="392"/>
      <c r="H233" s="392"/>
      <c r="I233" s="392"/>
      <c r="J233" s="393"/>
    </row>
    <row r="234" spans="1:10" ht="12.75" customHeight="1" x14ac:dyDescent="0.2">
      <c r="A234" s="391"/>
      <c r="B234" s="392"/>
      <c r="C234" s="392"/>
      <c r="D234" s="392"/>
      <c r="E234" s="392"/>
      <c r="F234" s="392"/>
      <c r="G234" s="392"/>
      <c r="H234" s="392"/>
      <c r="I234" s="392"/>
      <c r="J234" s="393"/>
    </row>
    <row r="235" spans="1:10" ht="12.75" customHeight="1" x14ac:dyDescent="0.2">
      <c r="A235" s="391"/>
      <c r="B235" s="392"/>
      <c r="C235" s="392"/>
      <c r="D235" s="392"/>
      <c r="E235" s="392"/>
      <c r="F235" s="392"/>
      <c r="G235" s="392"/>
      <c r="H235" s="392"/>
      <c r="I235" s="392"/>
      <c r="J235" s="393"/>
    </row>
    <row r="236" spans="1:10" ht="12.75" customHeight="1" x14ac:dyDescent="0.2">
      <c r="A236" s="391"/>
      <c r="B236" s="392"/>
      <c r="C236" s="392"/>
      <c r="D236" s="392"/>
      <c r="E236" s="392"/>
      <c r="F236" s="392"/>
      <c r="G236" s="392"/>
      <c r="H236" s="392"/>
      <c r="I236" s="392"/>
      <c r="J236" s="393"/>
    </row>
    <row r="237" spans="1:10" ht="12.75" customHeight="1" x14ac:dyDescent="0.2">
      <c r="A237" s="391"/>
      <c r="B237" s="392"/>
      <c r="C237" s="392"/>
      <c r="D237" s="392"/>
      <c r="E237" s="392"/>
      <c r="F237" s="392"/>
      <c r="G237" s="392"/>
      <c r="H237" s="392"/>
      <c r="I237" s="392"/>
      <c r="J237" s="393"/>
    </row>
    <row r="238" spans="1:10" ht="12.75" customHeight="1" x14ac:dyDescent="0.2">
      <c r="A238" s="391"/>
      <c r="B238" s="392"/>
      <c r="C238" s="392"/>
      <c r="D238" s="392"/>
      <c r="E238" s="392"/>
      <c r="F238" s="392"/>
      <c r="G238" s="392"/>
      <c r="H238" s="392"/>
      <c r="I238" s="392"/>
      <c r="J238" s="393"/>
    </row>
    <row r="239" spans="1:10" ht="12.75" customHeight="1" x14ac:dyDescent="0.2">
      <c r="A239" s="391"/>
      <c r="B239" s="392"/>
      <c r="C239" s="392"/>
      <c r="D239" s="392"/>
      <c r="E239" s="392"/>
      <c r="F239" s="392"/>
      <c r="G239" s="392"/>
      <c r="H239" s="392"/>
      <c r="I239" s="392"/>
      <c r="J239" s="393"/>
    </row>
    <row r="240" spans="1:10" ht="12.75" customHeight="1" x14ac:dyDescent="0.2">
      <c r="A240" s="391"/>
      <c r="B240" s="392"/>
      <c r="C240" s="392"/>
      <c r="D240" s="392"/>
      <c r="E240" s="392"/>
      <c r="F240" s="392"/>
      <c r="G240" s="392"/>
      <c r="H240" s="392"/>
      <c r="I240" s="392"/>
      <c r="J240" s="393"/>
    </row>
    <row r="241" spans="1:10" ht="12.75" customHeight="1" x14ac:dyDescent="0.2">
      <c r="A241" s="391"/>
      <c r="B241" s="392"/>
      <c r="C241" s="392"/>
      <c r="D241" s="392"/>
      <c r="E241" s="392"/>
      <c r="F241" s="392"/>
      <c r="G241" s="392"/>
      <c r="H241" s="392"/>
      <c r="I241" s="392"/>
      <c r="J241" s="393"/>
    </row>
    <row r="242" spans="1:10" ht="12.75" customHeight="1" x14ac:dyDescent="0.2">
      <c r="A242" s="391"/>
      <c r="B242" s="392"/>
      <c r="C242" s="392"/>
      <c r="D242" s="392"/>
      <c r="E242" s="392"/>
      <c r="F242" s="392"/>
      <c r="G242" s="392"/>
      <c r="H242" s="392"/>
      <c r="I242" s="392"/>
      <c r="J242" s="393"/>
    </row>
    <row r="243" spans="1:10" ht="12.75" customHeight="1" x14ac:dyDescent="0.2">
      <c r="A243" s="391"/>
      <c r="B243" s="392"/>
      <c r="C243" s="392"/>
      <c r="D243" s="392"/>
      <c r="E243" s="392"/>
      <c r="F243" s="392"/>
      <c r="G243" s="392"/>
      <c r="H243" s="392"/>
      <c r="I243" s="392"/>
      <c r="J243" s="393"/>
    </row>
    <row r="244" spans="1:10" ht="12.75" customHeight="1" x14ac:dyDescent="0.2">
      <c r="A244" s="391"/>
      <c r="B244" s="392"/>
      <c r="C244" s="392"/>
      <c r="D244" s="392"/>
      <c r="E244" s="392"/>
      <c r="F244" s="392"/>
      <c r="G244" s="392"/>
      <c r="H244" s="392"/>
      <c r="I244" s="392"/>
      <c r="J244" s="393"/>
    </row>
    <row r="245" spans="1:10" ht="12.75" customHeight="1" x14ac:dyDescent="0.2">
      <c r="A245" s="391"/>
      <c r="B245" s="392"/>
      <c r="C245" s="392"/>
      <c r="D245" s="392"/>
      <c r="E245" s="392"/>
      <c r="F245" s="392"/>
      <c r="G245" s="392"/>
      <c r="H245" s="392"/>
      <c r="I245" s="392"/>
      <c r="J245" s="393"/>
    </row>
    <row r="246" spans="1:10" ht="12.75" customHeight="1" x14ac:dyDescent="0.2">
      <c r="A246" s="391"/>
      <c r="B246" s="392"/>
      <c r="C246" s="392"/>
      <c r="D246" s="392"/>
      <c r="E246" s="392"/>
      <c r="F246" s="392"/>
      <c r="G246" s="392"/>
      <c r="H246" s="392"/>
      <c r="I246" s="392"/>
      <c r="J246" s="393"/>
    </row>
    <row r="247" spans="1:10" ht="12.75" customHeight="1" x14ac:dyDescent="0.2">
      <c r="A247" s="391"/>
      <c r="B247" s="392"/>
      <c r="C247" s="392"/>
      <c r="D247" s="392"/>
      <c r="E247" s="392"/>
      <c r="F247" s="392"/>
      <c r="G247" s="392"/>
      <c r="H247" s="392"/>
      <c r="I247" s="392"/>
      <c r="J247" s="393"/>
    </row>
    <row r="248" spans="1:10" ht="12.75" customHeight="1" x14ac:dyDescent="0.2">
      <c r="A248" s="391"/>
      <c r="B248" s="392"/>
      <c r="C248" s="392"/>
      <c r="D248" s="392"/>
      <c r="E248" s="392"/>
      <c r="F248" s="392"/>
      <c r="G248" s="392"/>
      <c r="H248" s="392"/>
      <c r="I248" s="392"/>
      <c r="J248" s="393"/>
    </row>
    <row r="249" spans="1:10" ht="12.75" customHeight="1" x14ac:dyDescent="0.2">
      <c r="A249" s="391"/>
      <c r="B249" s="392"/>
      <c r="C249" s="392"/>
      <c r="D249" s="392"/>
      <c r="E249" s="392"/>
      <c r="F249" s="392"/>
      <c r="G249" s="392"/>
      <c r="H249" s="392"/>
      <c r="I249" s="392"/>
      <c r="J249" s="393"/>
    </row>
    <row r="250" spans="1:10" ht="12.75" customHeight="1" x14ac:dyDescent="0.2">
      <c r="A250" s="391"/>
      <c r="B250" s="392"/>
      <c r="C250" s="392"/>
      <c r="D250" s="392"/>
      <c r="E250" s="392"/>
      <c r="F250" s="392"/>
      <c r="G250" s="392"/>
      <c r="H250" s="392"/>
      <c r="I250" s="392"/>
      <c r="J250" s="393"/>
    </row>
    <row r="251" spans="1:10" ht="12.75" customHeight="1" x14ac:dyDescent="0.2">
      <c r="A251" s="391"/>
      <c r="B251" s="392"/>
      <c r="C251" s="392"/>
      <c r="D251" s="392"/>
      <c r="E251" s="392"/>
      <c r="F251" s="392"/>
      <c r="G251" s="392"/>
      <c r="H251" s="392"/>
      <c r="I251" s="392"/>
      <c r="J251" s="393"/>
    </row>
    <row r="252" spans="1:10" ht="12.75" customHeight="1" x14ac:dyDescent="0.2">
      <c r="A252" s="391"/>
      <c r="B252" s="392"/>
      <c r="C252" s="392"/>
      <c r="D252" s="392"/>
      <c r="E252" s="392"/>
      <c r="F252" s="392"/>
      <c r="G252" s="392"/>
      <c r="H252" s="392"/>
      <c r="I252" s="392"/>
      <c r="J252" s="393"/>
    </row>
    <row r="253" spans="1:10" s="61" customFormat="1" x14ac:dyDescent="0.2">
      <c r="A253" s="55"/>
      <c r="B253" s="56"/>
      <c r="C253" s="57"/>
      <c r="D253" s="58"/>
      <c r="E253" s="58"/>
      <c r="F253" s="58"/>
      <c r="G253" s="58"/>
      <c r="H253" s="59"/>
      <c r="I253" s="57"/>
      <c r="J253" s="60"/>
    </row>
    <row r="254" spans="1:10" s="61" customFormat="1" ht="25.5" customHeight="1" x14ac:dyDescent="0.2">
      <c r="A254" s="431" t="s">
        <v>202</v>
      </c>
      <c r="B254" s="432"/>
      <c r="C254" s="432"/>
      <c r="D254" s="432"/>
      <c r="E254" s="432"/>
      <c r="F254" s="433"/>
      <c r="G254" s="434"/>
      <c r="H254" s="434"/>
      <c r="I254" s="434"/>
      <c r="J254" s="435"/>
    </row>
    <row r="255" spans="1:10" s="61" customFormat="1" ht="12.75" customHeight="1" x14ac:dyDescent="0.2">
      <c r="A255" s="336" t="s">
        <v>308</v>
      </c>
      <c r="B255" s="337"/>
      <c r="C255" s="337"/>
      <c r="D255" s="337"/>
      <c r="E255" s="337"/>
      <c r="F255" s="436"/>
      <c r="G255" s="436"/>
      <c r="H255" s="436"/>
      <c r="I255" s="436"/>
      <c r="J255" s="437"/>
    </row>
    <row r="256" spans="1:10" ht="12.75" customHeight="1" x14ac:dyDescent="0.2">
      <c r="A256" s="321" t="s">
        <v>393</v>
      </c>
      <c r="B256" s="322"/>
      <c r="C256" s="322"/>
      <c r="D256" s="322"/>
      <c r="E256" s="322"/>
      <c r="F256" s="322"/>
      <c r="G256" s="322"/>
      <c r="H256" s="322"/>
      <c r="I256" s="322"/>
      <c r="J256" s="323"/>
    </row>
    <row r="257" spans="1:10" ht="12.75" customHeight="1" x14ac:dyDescent="0.2">
      <c r="A257" s="324"/>
      <c r="B257" s="325"/>
      <c r="C257" s="325"/>
      <c r="D257" s="325"/>
      <c r="E257" s="325"/>
      <c r="F257" s="325"/>
      <c r="G257" s="325"/>
      <c r="H257" s="325"/>
      <c r="I257" s="325"/>
      <c r="J257" s="326"/>
    </row>
    <row r="258" spans="1:10" ht="12.75" customHeight="1" x14ac:dyDescent="0.2">
      <c r="A258" s="324"/>
      <c r="B258" s="325"/>
      <c r="C258" s="325"/>
      <c r="D258" s="325"/>
      <c r="E258" s="325"/>
      <c r="F258" s="325"/>
      <c r="G258" s="325"/>
      <c r="H258" s="325"/>
      <c r="I258" s="325"/>
      <c r="J258" s="326"/>
    </row>
    <row r="259" spans="1:10" ht="15" customHeight="1" x14ac:dyDescent="0.2">
      <c r="A259" s="327"/>
      <c r="B259" s="328"/>
      <c r="C259" s="328"/>
      <c r="D259" s="328"/>
      <c r="E259" s="328"/>
      <c r="F259" s="328"/>
      <c r="G259" s="328"/>
      <c r="H259" s="328"/>
      <c r="I259" s="328"/>
      <c r="J259" s="329"/>
    </row>
    <row r="260" spans="1:10" ht="12.75" customHeight="1" x14ac:dyDescent="0.2">
      <c r="A260" s="391"/>
      <c r="B260" s="392"/>
      <c r="C260" s="392"/>
      <c r="D260" s="392"/>
      <c r="E260" s="392"/>
      <c r="F260" s="392"/>
      <c r="G260" s="392"/>
      <c r="H260" s="392"/>
      <c r="I260" s="392"/>
      <c r="J260" s="393"/>
    </row>
    <row r="261" spans="1:10" ht="12.75" customHeight="1" x14ac:dyDescent="0.2">
      <c r="A261" s="391"/>
      <c r="B261" s="392"/>
      <c r="C261" s="392"/>
      <c r="D261" s="392"/>
      <c r="E261" s="392"/>
      <c r="F261" s="392"/>
      <c r="G261" s="392"/>
      <c r="H261" s="392"/>
      <c r="I261" s="392"/>
      <c r="J261" s="393"/>
    </row>
    <row r="262" spans="1:10" ht="12.75" customHeight="1" x14ac:dyDescent="0.2">
      <c r="A262" s="391"/>
      <c r="B262" s="392"/>
      <c r="C262" s="392"/>
      <c r="D262" s="392"/>
      <c r="E262" s="392"/>
      <c r="F262" s="392"/>
      <c r="G262" s="392"/>
      <c r="H262" s="392"/>
      <c r="I262" s="392"/>
      <c r="J262" s="393"/>
    </row>
    <row r="263" spans="1:10" ht="12.75" customHeight="1" x14ac:dyDescent="0.2">
      <c r="A263" s="391"/>
      <c r="B263" s="392"/>
      <c r="C263" s="392"/>
      <c r="D263" s="392"/>
      <c r="E263" s="392"/>
      <c r="F263" s="392"/>
      <c r="G263" s="392"/>
      <c r="H263" s="392"/>
      <c r="I263" s="392"/>
      <c r="J263" s="393"/>
    </row>
    <row r="264" spans="1:10" ht="12.75" customHeight="1" x14ac:dyDescent="0.2">
      <c r="A264" s="391"/>
      <c r="B264" s="392"/>
      <c r="C264" s="392"/>
      <c r="D264" s="392"/>
      <c r="E264" s="392"/>
      <c r="F264" s="392"/>
      <c r="G264" s="392"/>
      <c r="H264" s="392"/>
      <c r="I264" s="392"/>
      <c r="J264" s="393"/>
    </row>
    <row r="265" spans="1:10" ht="12.75" customHeight="1" x14ac:dyDescent="0.2">
      <c r="A265" s="391"/>
      <c r="B265" s="392"/>
      <c r="C265" s="392"/>
      <c r="D265" s="392"/>
      <c r="E265" s="392"/>
      <c r="F265" s="392"/>
      <c r="G265" s="392"/>
      <c r="H265" s="392"/>
      <c r="I265" s="392"/>
      <c r="J265" s="393"/>
    </row>
    <row r="266" spans="1:10" ht="12.75" customHeight="1" x14ac:dyDescent="0.2">
      <c r="A266" s="391"/>
      <c r="B266" s="392"/>
      <c r="C266" s="392"/>
      <c r="D266" s="392"/>
      <c r="E266" s="392"/>
      <c r="F266" s="392"/>
      <c r="G266" s="392"/>
      <c r="H266" s="392"/>
      <c r="I266" s="392"/>
      <c r="J266" s="393"/>
    </row>
    <row r="267" spans="1:10" ht="12.75" customHeight="1" x14ac:dyDescent="0.2">
      <c r="A267" s="391"/>
      <c r="B267" s="392"/>
      <c r="C267" s="392"/>
      <c r="D267" s="392"/>
      <c r="E267" s="392"/>
      <c r="F267" s="392"/>
      <c r="G267" s="392"/>
      <c r="H267" s="392"/>
      <c r="I267" s="392"/>
      <c r="J267" s="393"/>
    </row>
    <row r="268" spans="1:10" ht="12.75" customHeight="1" x14ac:dyDescent="0.2">
      <c r="A268" s="391"/>
      <c r="B268" s="392"/>
      <c r="C268" s="392"/>
      <c r="D268" s="392"/>
      <c r="E268" s="392"/>
      <c r="F268" s="392"/>
      <c r="G268" s="392"/>
      <c r="H268" s="392"/>
      <c r="I268" s="392"/>
      <c r="J268" s="393"/>
    </row>
    <row r="269" spans="1:10" ht="12.75" customHeight="1" x14ac:dyDescent="0.2">
      <c r="A269" s="391"/>
      <c r="B269" s="392"/>
      <c r="C269" s="392"/>
      <c r="D269" s="392"/>
      <c r="E269" s="392"/>
      <c r="F269" s="392"/>
      <c r="G269" s="392"/>
      <c r="H269" s="392"/>
      <c r="I269" s="392"/>
      <c r="J269" s="393"/>
    </row>
    <row r="270" spans="1:10" ht="12.75" customHeight="1" x14ac:dyDescent="0.2">
      <c r="A270" s="391"/>
      <c r="B270" s="392"/>
      <c r="C270" s="392"/>
      <c r="D270" s="392"/>
      <c r="E270" s="392"/>
      <c r="F270" s="392"/>
      <c r="G270" s="392"/>
      <c r="H270" s="392"/>
      <c r="I270" s="392"/>
      <c r="J270" s="393"/>
    </row>
    <row r="271" spans="1:10" ht="12.75" customHeight="1" x14ac:dyDescent="0.2">
      <c r="A271" s="391"/>
      <c r="B271" s="392"/>
      <c r="C271" s="392"/>
      <c r="D271" s="392"/>
      <c r="E271" s="392"/>
      <c r="F271" s="392"/>
      <c r="G271" s="392"/>
      <c r="H271" s="392"/>
      <c r="I271" s="392"/>
      <c r="J271" s="393"/>
    </row>
    <row r="272" spans="1:10" ht="12.75" customHeight="1" x14ac:dyDescent="0.2">
      <c r="A272" s="391"/>
      <c r="B272" s="392"/>
      <c r="C272" s="392"/>
      <c r="D272" s="392"/>
      <c r="E272" s="392"/>
      <c r="F272" s="392"/>
      <c r="G272" s="392"/>
      <c r="H272" s="392"/>
      <c r="I272" s="392"/>
      <c r="J272" s="393"/>
    </row>
    <row r="273" spans="1:10" ht="12.75" customHeight="1" x14ac:dyDescent="0.2">
      <c r="A273" s="391"/>
      <c r="B273" s="392"/>
      <c r="C273" s="392"/>
      <c r="D273" s="392"/>
      <c r="E273" s="392"/>
      <c r="F273" s="392"/>
      <c r="G273" s="392"/>
      <c r="H273" s="392"/>
      <c r="I273" s="392"/>
      <c r="J273" s="393"/>
    </row>
    <row r="274" spans="1:10" ht="12.75" customHeight="1" x14ac:dyDescent="0.2">
      <c r="A274" s="391"/>
      <c r="B274" s="392"/>
      <c r="C274" s="392"/>
      <c r="D274" s="392"/>
      <c r="E274" s="392"/>
      <c r="F274" s="392"/>
      <c r="G274" s="392"/>
      <c r="H274" s="392"/>
      <c r="I274" s="392"/>
      <c r="J274" s="393"/>
    </row>
    <row r="275" spans="1:10" ht="12.75" customHeight="1" x14ac:dyDescent="0.2">
      <c r="A275" s="391"/>
      <c r="B275" s="392"/>
      <c r="C275" s="392"/>
      <c r="D275" s="392"/>
      <c r="E275" s="392"/>
      <c r="F275" s="392"/>
      <c r="G275" s="392"/>
      <c r="H275" s="392"/>
      <c r="I275" s="392"/>
      <c r="J275" s="393"/>
    </row>
    <row r="276" spans="1:10" ht="12.75" customHeight="1" x14ac:dyDescent="0.2">
      <c r="A276" s="391"/>
      <c r="B276" s="392"/>
      <c r="C276" s="392"/>
      <c r="D276" s="392"/>
      <c r="E276" s="392"/>
      <c r="F276" s="392"/>
      <c r="G276" s="392"/>
      <c r="H276" s="392"/>
      <c r="I276" s="392"/>
      <c r="J276" s="393"/>
    </row>
    <row r="277" spans="1:10" ht="12.75" customHeight="1" x14ac:dyDescent="0.2">
      <c r="A277" s="391"/>
      <c r="B277" s="392"/>
      <c r="C277" s="392"/>
      <c r="D277" s="392"/>
      <c r="E277" s="392"/>
      <c r="F277" s="392"/>
      <c r="G277" s="392"/>
      <c r="H277" s="392"/>
      <c r="I277" s="392"/>
      <c r="J277" s="393"/>
    </row>
    <row r="278" spans="1:10" ht="12.75" customHeight="1" x14ac:dyDescent="0.2">
      <c r="A278" s="391"/>
      <c r="B278" s="392"/>
      <c r="C278" s="392"/>
      <c r="D278" s="392"/>
      <c r="E278" s="392"/>
      <c r="F278" s="392"/>
      <c r="G278" s="392"/>
      <c r="H278" s="392"/>
      <c r="I278" s="392"/>
      <c r="J278" s="393"/>
    </row>
    <row r="279" spans="1:10" ht="12.75" customHeight="1" x14ac:dyDescent="0.2">
      <c r="A279" s="391"/>
      <c r="B279" s="392"/>
      <c r="C279" s="392"/>
      <c r="D279" s="392"/>
      <c r="E279" s="392"/>
      <c r="F279" s="392"/>
      <c r="G279" s="392"/>
      <c r="H279" s="392"/>
      <c r="I279" s="392"/>
      <c r="J279" s="393"/>
    </row>
    <row r="280" spans="1:10" ht="12.75" customHeight="1" x14ac:dyDescent="0.2">
      <c r="A280" s="391"/>
      <c r="B280" s="392"/>
      <c r="C280" s="392"/>
      <c r="D280" s="392"/>
      <c r="E280" s="392"/>
      <c r="F280" s="392"/>
      <c r="G280" s="392"/>
      <c r="H280" s="392"/>
      <c r="I280" s="392"/>
      <c r="J280" s="393"/>
    </row>
    <row r="281" spans="1:10" ht="12.75" customHeight="1" x14ac:dyDescent="0.2">
      <c r="A281" s="391"/>
      <c r="B281" s="392"/>
      <c r="C281" s="392"/>
      <c r="D281" s="392"/>
      <c r="E281" s="392"/>
      <c r="F281" s="392"/>
      <c r="G281" s="392"/>
      <c r="H281" s="392"/>
      <c r="I281" s="392"/>
      <c r="J281" s="393"/>
    </row>
    <row r="282" spans="1:10" ht="12.75" customHeight="1" x14ac:dyDescent="0.2">
      <c r="A282" s="391"/>
      <c r="B282" s="392"/>
      <c r="C282" s="392"/>
      <c r="D282" s="392"/>
      <c r="E282" s="392"/>
      <c r="F282" s="392"/>
      <c r="G282" s="392"/>
      <c r="H282" s="392"/>
      <c r="I282" s="392"/>
      <c r="J282" s="393"/>
    </row>
    <row r="283" spans="1:10" ht="12.75" customHeight="1" x14ac:dyDescent="0.2">
      <c r="A283" s="391"/>
      <c r="B283" s="392"/>
      <c r="C283" s="392"/>
      <c r="D283" s="392"/>
      <c r="E283" s="392"/>
      <c r="F283" s="392"/>
      <c r="G283" s="392"/>
      <c r="H283" s="392"/>
      <c r="I283" s="392"/>
      <c r="J283" s="393"/>
    </row>
    <row r="284" spans="1:10" ht="12.75" customHeight="1" x14ac:dyDescent="0.2">
      <c r="A284" s="391"/>
      <c r="B284" s="392"/>
      <c r="C284" s="392"/>
      <c r="D284" s="392"/>
      <c r="E284" s="392"/>
      <c r="F284" s="392"/>
      <c r="G284" s="392"/>
      <c r="H284" s="392"/>
      <c r="I284" s="392"/>
      <c r="J284" s="393"/>
    </row>
    <row r="285" spans="1:10" ht="12.75" customHeight="1" x14ac:dyDescent="0.2">
      <c r="A285" s="391"/>
      <c r="B285" s="392"/>
      <c r="C285" s="392"/>
      <c r="D285" s="392"/>
      <c r="E285" s="392"/>
      <c r="F285" s="392"/>
      <c r="G285" s="392"/>
      <c r="H285" s="392"/>
      <c r="I285" s="392"/>
      <c r="J285" s="393"/>
    </row>
    <row r="286" spans="1:10" ht="12.75" customHeight="1" x14ac:dyDescent="0.2">
      <c r="A286" s="391"/>
      <c r="B286" s="392"/>
      <c r="C286" s="392"/>
      <c r="D286" s="392"/>
      <c r="E286" s="392"/>
      <c r="F286" s="392"/>
      <c r="G286" s="392"/>
      <c r="H286" s="392"/>
      <c r="I286" s="392"/>
      <c r="J286" s="393"/>
    </row>
    <row r="287" spans="1:10" ht="12.75" customHeight="1" x14ac:dyDescent="0.2">
      <c r="A287" s="391"/>
      <c r="B287" s="392"/>
      <c r="C287" s="392"/>
      <c r="D287" s="392"/>
      <c r="E287" s="392"/>
      <c r="F287" s="392"/>
      <c r="G287" s="392"/>
      <c r="H287" s="392"/>
      <c r="I287" s="392"/>
      <c r="J287" s="393"/>
    </row>
    <row r="288" spans="1:10" ht="12.75" customHeight="1" x14ac:dyDescent="0.2">
      <c r="A288" s="391"/>
      <c r="B288" s="392"/>
      <c r="C288" s="392"/>
      <c r="D288" s="392"/>
      <c r="E288" s="392"/>
      <c r="F288" s="392"/>
      <c r="G288" s="392"/>
      <c r="H288" s="392"/>
      <c r="I288" s="392"/>
      <c r="J288" s="393"/>
    </row>
    <row r="289" spans="1:10" ht="12.75" customHeight="1" x14ac:dyDescent="0.2">
      <c r="A289" s="391"/>
      <c r="B289" s="392"/>
      <c r="C289" s="392"/>
      <c r="D289" s="392"/>
      <c r="E289" s="392"/>
      <c r="F289" s="392"/>
      <c r="G289" s="392"/>
      <c r="H289" s="392"/>
      <c r="I289" s="392"/>
      <c r="J289" s="393"/>
    </row>
    <row r="290" spans="1:10" ht="12.75" customHeight="1" x14ac:dyDescent="0.2">
      <c r="A290" s="391"/>
      <c r="B290" s="392"/>
      <c r="C290" s="392"/>
      <c r="D290" s="392"/>
      <c r="E290" s="392"/>
      <c r="F290" s="392"/>
      <c r="G290" s="392"/>
      <c r="H290" s="392"/>
      <c r="I290" s="392"/>
      <c r="J290" s="393"/>
    </row>
    <row r="291" spans="1:10" ht="12.75" customHeight="1" x14ac:dyDescent="0.2">
      <c r="A291" s="391"/>
      <c r="B291" s="392"/>
      <c r="C291" s="392"/>
      <c r="D291" s="392"/>
      <c r="E291" s="392"/>
      <c r="F291" s="392"/>
      <c r="G291" s="392"/>
      <c r="H291" s="392"/>
      <c r="I291" s="392"/>
      <c r="J291" s="393"/>
    </row>
    <row r="292" spans="1:10" ht="12.75" customHeight="1" x14ac:dyDescent="0.2">
      <c r="A292" s="391"/>
      <c r="B292" s="392"/>
      <c r="C292" s="392"/>
      <c r="D292" s="392"/>
      <c r="E292" s="392"/>
      <c r="F292" s="392"/>
      <c r="G292" s="392"/>
      <c r="H292" s="392"/>
      <c r="I292" s="392"/>
      <c r="J292" s="393"/>
    </row>
    <row r="293" spans="1:10" ht="12.75" customHeight="1" x14ac:dyDescent="0.2">
      <c r="A293" s="391"/>
      <c r="B293" s="392"/>
      <c r="C293" s="392"/>
      <c r="D293" s="392"/>
      <c r="E293" s="392"/>
      <c r="F293" s="392"/>
      <c r="G293" s="392"/>
      <c r="H293" s="392"/>
      <c r="I293" s="392"/>
      <c r="J293" s="393"/>
    </row>
    <row r="294" spans="1:10" ht="12.75" customHeight="1" x14ac:dyDescent="0.2">
      <c r="A294" s="391"/>
      <c r="B294" s="392"/>
      <c r="C294" s="392"/>
      <c r="D294" s="392"/>
      <c r="E294" s="392"/>
      <c r="F294" s="392"/>
      <c r="G294" s="392"/>
      <c r="H294" s="392"/>
      <c r="I294" s="392"/>
      <c r="J294" s="393"/>
    </row>
    <row r="295" spans="1:10" s="61" customFormat="1" x14ac:dyDescent="0.2">
      <c r="A295" s="55"/>
      <c r="B295" s="56"/>
      <c r="C295" s="57"/>
      <c r="D295" s="58"/>
      <c r="E295" s="58"/>
      <c r="F295" s="58"/>
      <c r="G295" s="58"/>
      <c r="H295" s="59"/>
      <c r="I295" s="57"/>
      <c r="J295" s="60"/>
    </row>
    <row r="296" spans="1:10" s="61" customFormat="1" ht="25.5" customHeight="1" x14ac:dyDescent="0.2">
      <c r="A296" s="431" t="s">
        <v>201</v>
      </c>
      <c r="B296" s="432"/>
      <c r="C296" s="432"/>
      <c r="D296" s="432"/>
      <c r="E296" s="432"/>
      <c r="F296" s="433"/>
      <c r="G296" s="434"/>
      <c r="H296" s="434"/>
      <c r="I296" s="434"/>
      <c r="J296" s="435"/>
    </row>
    <row r="297" spans="1:10" s="61" customFormat="1" ht="12.75" customHeight="1" x14ac:dyDescent="0.2">
      <c r="A297" s="336" t="s">
        <v>308</v>
      </c>
      <c r="B297" s="337"/>
      <c r="C297" s="337"/>
      <c r="D297" s="337"/>
      <c r="E297" s="337"/>
      <c r="F297" s="436"/>
      <c r="G297" s="436"/>
      <c r="H297" s="436"/>
      <c r="I297" s="436"/>
      <c r="J297" s="437"/>
    </row>
    <row r="298" spans="1:10" ht="12.75" customHeight="1" x14ac:dyDescent="0.2">
      <c r="A298" s="321" t="s">
        <v>393</v>
      </c>
      <c r="B298" s="322"/>
      <c r="C298" s="322"/>
      <c r="D298" s="322"/>
      <c r="E298" s="322"/>
      <c r="F298" s="322"/>
      <c r="G298" s="322"/>
      <c r="H298" s="322"/>
      <c r="I298" s="322"/>
      <c r="J298" s="323"/>
    </row>
    <row r="299" spans="1:10" ht="12.75" customHeight="1" x14ac:dyDescent="0.2">
      <c r="A299" s="324"/>
      <c r="B299" s="325"/>
      <c r="C299" s="325"/>
      <c r="D299" s="325"/>
      <c r="E299" s="325"/>
      <c r="F299" s="325"/>
      <c r="G299" s="325"/>
      <c r="H299" s="325"/>
      <c r="I299" s="325"/>
      <c r="J299" s="326"/>
    </row>
    <row r="300" spans="1:10" ht="12.75" customHeight="1" x14ac:dyDescent="0.2">
      <c r="A300" s="324"/>
      <c r="B300" s="325"/>
      <c r="C300" s="325"/>
      <c r="D300" s="325"/>
      <c r="E300" s="325"/>
      <c r="F300" s="325"/>
      <c r="G300" s="325"/>
      <c r="H300" s="325"/>
      <c r="I300" s="325"/>
      <c r="J300" s="326"/>
    </row>
    <row r="301" spans="1:10" ht="15" customHeight="1" x14ac:dyDescent="0.2">
      <c r="A301" s="327"/>
      <c r="B301" s="328"/>
      <c r="C301" s="328"/>
      <c r="D301" s="328"/>
      <c r="E301" s="328"/>
      <c r="F301" s="328"/>
      <c r="G301" s="328"/>
      <c r="H301" s="328"/>
      <c r="I301" s="328"/>
      <c r="J301" s="329"/>
    </row>
    <row r="302" spans="1:10" ht="12.75" customHeight="1" x14ac:dyDescent="0.2">
      <c r="A302" s="391"/>
      <c r="B302" s="392"/>
      <c r="C302" s="392"/>
      <c r="D302" s="392"/>
      <c r="E302" s="392"/>
      <c r="F302" s="392"/>
      <c r="G302" s="392"/>
      <c r="H302" s="392"/>
      <c r="I302" s="392"/>
      <c r="J302" s="393"/>
    </row>
    <row r="303" spans="1:10" ht="12.75" customHeight="1" x14ac:dyDescent="0.2">
      <c r="A303" s="391"/>
      <c r="B303" s="392"/>
      <c r="C303" s="392"/>
      <c r="D303" s="392"/>
      <c r="E303" s="392"/>
      <c r="F303" s="392"/>
      <c r="G303" s="392"/>
      <c r="H303" s="392"/>
      <c r="I303" s="392"/>
      <c r="J303" s="393"/>
    </row>
    <row r="304" spans="1:10" ht="12.75" customHeight="1" x14ac:dyDescent="0.2">
      <c r="A304" s="391"/>
      <c r="B304" s="392"/>
      <c r="C304" s="392"/>
      <c r="D304" s="392"/>
      <c r="E304" s="392"/>
      <c r="F304" s="392"/>
      <c r="G304" s="392"/>
      <c r="H304" s="392"/>
      <c r="I304" s="392"/>
      <c r="J304" s="393"/>
    </row>
    <row r="305" spans="1:10" ht="12.75" customHeight="1" x14ac:dyDescent="0.2">
      <c r="A305" s="391"/>
      <c r="B305" s="392"/>
      <c r="C305" s="392"/>
      <c r="D305" s="392"/>
      <c r="E305" s="392"/>
      <c r="F305" s="392"/>
      <c r="G305" s="392"/>
      <c r="H305" s="392"/>
      <c r="I305" s="392"/>
      <c r="J305" s="393"/>
    </row>
    <row r="306" spans="1:10" ht="12.75" customHeight="1" x14ac:dyDescent="0.2">
      <c r="A306" s="391"/>
      <c r="B306" s="392"/>
      <c r="C306" s="392"/>
      <c r="D306" s="392"/>
      <c r="E306" s="392"/>
      <c r="F306" s="392"/>
      <c r="G306" s="392"/>
      <c r="H306" s="392"/>
      <c r="I306" s="392"/>
      <c r="J306" s="393"/>
    </row>
    <row r="307" spans="1:10" ht="12.75" customHeight="1" x14ac:dyDescent="0.2">
      <c r="A307" s="391"/>
      <c r="B307" s="392"/>
      <c r="C307" s="392"/>
      <c r="D307" s="392"/>
      <c r="E307" s="392"/>
      <c r="F307" s="392"/>
      <c r="G307" s="392"/>
      <c r="H307" s="392"/>
      <c r="I307" s="392"/>
      <c r="J307" s="393"/>
    </row>
    <row r="308" spans="1:10" ht="12.75" customHeight="1" x14ac:dyDescent="0.2">
      <c r="A308" s="391"/>
      <c r="B308" s="392"/>
      <c r="C308" s="392"/>
      <c r="D308" s="392"/>
      <c r="E308" s="392"/>
      <c r="F308" s="392"/>
      <c r="G308" s="392"/>
      <c r="H308" s="392"/>
      <c r="I308" s="392"/>
      <c r="J308" s="393"/>
    </row>
    <row r="309" spans="1:10" ht="12.75" customHeight="1" x14ac:dyDescent="0.2">
      <c r="A309" s="391"/>
      <c r="B309" s="392"/>
      <c r="C309" s="392"/>
      <c r="D309" s="392"/>
      <c r="E309" s="392"/>
      <c r="F309" s="392"/>
      <c r="G309" s="392"/>
      <c r="H309" s="392"/>
      <c r="I309" s="392"/>
      <c r="J309" s="393"/>
    </row>
    <row r="310" spans="1:10" ht="12.75" customHeight="1" x14ac:dyDescent="0.2">
      <c r="A310" s="391"/>
      <c r="B310" s="392"/>
      <c r="C310" s="392"/>
      <c r="D310" s="392"/>
      <c r="E310" s="392"/>
      <c r="F310" s="392"/>
      <c r="G310" s="392"/>
      <c r="H310" s="392"/>
      <c r="I310" s="392"/>
      <c r="J310" s="393"/>
    </row>
    <row r="311" spans="1:10" ht="12.75" customHeight="1" x14ac:dyDescent="0.2">
      <c r="A311" s="391"/>
      <c r="B311" s="392"/>
      <c r="C311" s="392"/>
      <c r="D311" s="392"/>
      <c r="E311" s="392"/>
      <c r="F311" s="392"/>
      <c r="G311" s="392"/>
      <c r="H311" s="392"/>
      <c r="I311" s="392"/>
      <c r="J311" s="393"/>
    </row>
    <row r="312" spans="1:10" ht="12.75" customHeight="1" x14ac:dyDescent="0.2">
      <c r="A312" s="391"/>
      <c r="B312" s="392"/>
      <c r="C312" s="392"/>
      <c r="D312" s="392"/>
      <c r="E312" s="392"/>
      <c r="F312" s="392"/>
      <c r="G312" s="392"/>
      <c r="H312" s="392"/>
      <c r="I312" s="392"/>
      <c r="J312" s="393"/>
    </row>
    <row r="313" spans="1:10" ht="12.75" customHeight="1" x14ac:dyDescent="0.2">
      <c r="A313" s="391"/>
      <c r="B313" s="392"/>
      <c r="C313" s="392"/>
      <c r="D313" s="392"/>
      <c r="E313" s="392"/>
      <c r="F313" s="392"/>
      <c r="G313" s="392"/>
      <c r="H313" s="392"/>
      <c r="I313" s="392"/>
      <c r="J313" s="393"/>
    </row>
    <row r="314" spans="1:10" ht="12.75" customHeight="1" x14ac:dyDescent="0.2">
      <c r="A314" s="391"/>
      <c r="B314" s="392"/>
      <c r="C314" s="392"/>
      <c r="D314" s="392"/>
      <c r="E314" s="392"/>
      <c r="F314" s="392"/>
      <c r="G314" s="392"/>
      <c r="H314" s="392"/>
      <c r="I314" s="392"/>
      <c r="J314" s="393"/>
    </row>
    <row r="315" spans="1:10" ht="12.75" customHeight="1" x14ac:dyDescent="0.2">
      <c r="A315" s="391"/>
      <c r="B315" s="392"/>
      <c r="C315" s="392"/>
      <c r="D315" s="392"/>
      <c r="E315" s="392"/>
      <c r="F315" s="392"/>
      <c r="G315" s="392"/>
      <c r="H315" s="392"/>
      <c r="I315" s="392"/>
      <c r="J315" s="393"/>
    </row>
    <row r="316" spans="1:10" ht="12.75" customHeight="1" x14ac:dyDescent="0.2">
      <c r="A316" s="391"/>
      <c r="B316" s="392"/>
      <c r="C316" s="392"/>
      <c r="D316" s="392"/>
      <c r="E316" s="392"/>
      <c r="F316" s="392"/>
      <c r="G316" s="392"/>
      <c r="H316" s="392"/>
      <c r="I316" s="392"/>
      <c r="J316" s="393"/>
    </row>
    <row r="317" spans="1:10" ht="12.75" customHeight="1" x14ac:dyDescent="0.2">
      <c r="A317" s="391"/>
      <c r="B317" s="392"/>
      <c r="C317" s="392"/>
      <c r="D317" s="392"/>
      <c r="E317" s="392"/>
      <c r="F317" s="392"/>
      <c r="G317" s="392"/>
      <c r="H317" s="392"/>
      <c r="I317" s="392"/>
      <c r="J317" s="393"/>
    </row>
    <row r="318" spans="1:10" ht="12.75" customHeight="1" x14ac:dyDescent="0.2">
      <c r="A318" s="391"/>
      <c r="B318" s="392"/>
      <c r="C318" s="392"/>
      <c r="D318" s="392"/>
      <c r="E318" s="392"/>
      <c r="F318" s="392"/>
      <c r="G318" s="392"/>
      <c r="H318" s="392"/>
      <c r="I318" s="392"/>
      <c r="J318" s="393"/>
    </row>
    <row r="319" spans="1:10" ht="12.75" customHeight="1" x14ac:dyDescent="0.2">
      <c r="A319" s="391"/>
      <c r="B319" s="392"/>
      <c r="C319" s="392"/>
      <c r="D319" s="392"/>
      <c r="E319" s="392"/>
      <c r="F319" s="392"/>
      <c r="G319" s="392"/>
      <c r="H319" s="392"/>
      <c r="I319" s="392"/>
      <c r="J319" s="393"/>
    </row>
    <row r="320" spans="1:10" ht="12.75" customHeight="1" x14ac:dyDescent="0.2">
      <c r="A320" s="391"/>
      <c r="B320" s="392"/>
      <c r="C320" s="392"/>
      <c r="D320" s="392"/>
      <c r="E320" s="392"/>
      <c r="F320" s="392"/>
      <c r="G320" s="392"/>
      <c r="H320" s="392"/>
      <c r="I320" s="392"/>
      <c r="J320" s="393"/>
    </row>
    <row r="321" spans="1:10" ht="12.75" customHeight="1" x14ac:dyDescent="0.2">
      <c r="A321" s="391"/>
      <c r="B321" s="392"/>
      <c r="C321" s="392"/>
      <c r="D321" s="392"/>
      <c r="E321" s="392"/>
      <c r="F321" s="392"/>
      <c r="G321" s="392"/>
      <c r="H321" s="392"/>
      <c r="I321" s="392"/>
      <c r="J321" s="393"/>
    </row>
    <row r="322" spans="1:10" ht="12.75" customHeight="1" x14ac:dyDescent="0.2">
      <c r="A322" s="391"/>
      <c r="B322" s="392"/>
      <c r="C322" s="392"/>
      <c r="D322" s="392"/>
      <c r="E322" s="392"/>
      <c r="F322" s="392"/>
      <c r="G322" s="392"/>
      <c r="H322" s="392"/>
      <c r="I322" s="392"/>
      <c r="J322" s="393"/>
    </row>
    <row r="323" spans="1:10" ht="12.75" customHeight="1" x14ac:dyDescent="0.2">
      <c r="A323" s="391"/>
      <c r="B323" s="392"/>
      <c r="C323" s="392"/>
      <c r="D323" s="392"/>
      <c r="E323" s="392"/>
      <c r="F323" s="392"/>
      <c r="G323" s="392"/>
      <c r="H323" s="392"/>
      <c r="I323" s="392"/>
      <c r="J323" s="393"/>
    </row>
    <row r="324" spans="1:10" ht="12.75" customHeight="1" x14ac:dyDescent="0.2">
      <c r="A324" s="391"/>
      <c r="B324" s="392"/>
      <c r="C324" s="392"/>
      <c r="D324" s="392"/>
      <c r="E324" s="392"/>
      <c r="F324" s="392"/>
      <c r="G324" s="392"/>
      <c r="H324" s="392"/>
      <c r="I324" s="392"/>
      <c r="J324" s="393"/>
    </row>
    <row r="325" spans="1:10" ht="12.75" customHeight="1" x14ac:dyDescent="0.2">
      <c r="A325" s="391"/>
      <c r="B325" s="392"/>
      <c r="C325" s="392"/>
      <c r="D325" s="392"/>
      <c r="E325" s="392"/>
      <c r="F325" s="392"/>
      <c r="G325" s="392"/>
      <c r="H325" s="392"/>
      <c r="I325" s="392"/>
      <c r="J325" s="393"/>
    </row>
    <row r="326" spans="1:10" ht="12.75" customHeight="1" x14ac:dyDescent="0.2">
      <c r="A326" s="391"/>
      <c r="B326" s="392"/>
      <c r="C326" s="392"/>
      <c r="D326" s="392"/>
      <c r="E326" s="392"/>
      <c r="F326" s="392"/>
      <c r="G326" s="392"/>
      <c r="H326" s="392"/>
      <c r="I326" s="392"/>
      <c r="J326" s="393"/>
    </row>
    <row r="327" spans="1:10" ht="12.75" customHeight="1" x14ac:dyDescent="0.2">
      <c r="A327" s="391"/>
      <c r="B327" s="392"/>
      <c r="C327" s="392"/>
      <c r="D327" s="392"/>
      <c r="E327" s="392"/>
      <c r="F327" s="392"/>
      <c r="G327" s="392"/>
      <c r="H327" s="392"/>
      <c r="I327" s="392"/>
      <c r="J327" s="393"/>
    </row>
    <row r="328" spans="1:10" ht="12.75" customHeight="1" x14ac:dyDescent="0.2">
      <c r="A328" s="391"/>
      <c r="B328" s="392"/>
      <c r="C328" s="392"/>
      <c r="D328" s="392"/>
      <c r="E328" s="392"/>
      <c r="F328" s="392"/>
      <c r="G328" s="392"/>
      <c r="H328" s="392"/>
      <c r="I328" s="392"/>
      <c r="J328" s="393"/>
    </row>
    <row r="329" spans="1:10" ht="12.75" customHeight="1" x14ac:dyDescent="0.2">
      <c r="A329" s="391"/>
      <c r="B329" s="392"/>
      <c r="C329" s="392"/>
      <c r="D329" s="392"/>
      <c r="E329" s="392"/>
      <c r="F329" s="392"/>
      <c r="G329" s="392"/>
      <c r="H329" s="392"/>
      <c r="I329" s="392"/>
      <c r="J329" s="393"/>
    </row>
    <row r="330" spans="1:10" ht="12.75" customHeight="1" x14ac:dyDescent="0.2">
      <c r="A330" s="391"/>
      <c r="B330" s="392"/>
      <c r="C330" s="392"/>
      <c r="D330" s="392"/>
      <c r="E330" s="392"/>
      <c r="F330" s="392"/>
      <c r="G330" s="392"/>
      <c r="H330" s="392"/>
      <c r="I330" s="392"/>
      <c r="J330" s="393"/>
    </row>
    <row r="331" spans="1:10" ht="12.75" customHeight="1" x14ac:dyDescent="0.2">
      <c r="A331" s="391"/>
      <c r="B331" s="392"/>
      <c r="C331" s="392"/>
      <c r="D331" s="392"/>
      <c r="E331" s="392"/>
      <c r="F331" s="392"/>
      <c r="G331" s="392"/>
      <c r="H331" s="392"/>
      <c r="I331" s="392"/>
      <c r="J331" s="393"/>
    </row>
    <row r="332" spans="1:10" ht="12.75" customHeight="1" x14ac:dyDescent="0.2">
      <c r="A332" s="391"/>
      <c r="B332" s="392"/>
      <c r="C332" s="392"/>
      <c r="D332" s="392"/>
      <c r="E332" s="392"/>
      <c r="F332" s="392"/>
      <c r="G332" s="392"/>
      <c r="H332" s="392"/>
      <c r="I332" s="392"/>
      <c r="J332" s="393"/>
    </row>
    <row r="333" spans="1:10" ht="12.75" customHeight="1" x14ac:dyDescent="0.2">
      <c r="A333" s="391"/>
      <c r="B333" s="392"/>
      <c r="C333" s="392"/>
      <c r="D333" s="392"/>
      <c r="E333" s="392"/>
      <c r="F333" s="392"/>
      <c r="G333" s="392"/>
      <c r="H333" s="392"/>
      <c r="I333" s="392"/>
      <c r="J333" s="393"/>
    </row>
    <row r="334" spans="1:10" ht="12.75" customHeight="1" x14ac:dyDescent="0.2">
      <c r="A334" s="391"/>
      <c r="B334" s="392"/>
      <c r="C334" s="392"/>
      <c r="D334" s="392"/>
      <c r="E334" s="392"/>
      <c r="F334" s="392"/>
      <c r="G334" s="392"/>
      <c r="H334" s="392"/>
      <c r="I334" s="392"/>
      <c r="J334" s="393"/>
    </row>
    <row r="335" spans="1:10" ht="12.75" customHeight="1" x14ac:dyDescent="0.2">
      <c r="A335" s="391"/>
      <c r="B335" s="392"/>
      <c r="C335" s="392"/>
      <c r="D335" s="392"/>
      <c r="E335" s="392"/>
      <c r="F335" s="392"/>
      <c r="G335" s="392"/>
      <c r="H335" s="392"/>
      <c r="I335" s="392"/>
      <c r="J335" s="393"/>
    </row>
    <row r="336" spans="1:10" ht="12.75" customHeight="1" x14ac:dyDescent="0.2">
      <c r="A336" s="391"/>
      <c r="B336" s="392"/>
      <c r="C336" s="392"/>
      <c r="D336" s="392"/>
      <c r="E336" s="392"/>
      <c r="F336" s="392"/>
      <c r="G336" s="392"/>
      <c r="H336" s="392"/>
      <c r="I336" s="392"/>
      <c r="J336" s="393"/>
    </row>
    <row r="337" spans="1:10" s="61" customFormat="1" x14ac:dyDescent="0.2">
      <c r="A337" s="55"/>
      <c r="B337" s="56"/>
      <c r="C337" s="57"/>
      <c r="D337" s="58"/>
      <c r="E337" s="58"/>
      <c r="F337" s="58"/>
      <c r="G337" s="58"/>
      <c r="H337" s="59"/>
      <c r="I337" s="57"/>
      <c r="J337" s="60"/>
    </row>
    <row r="338" spans="1:10" s="61" customFormat="1" ht="25.5" customHeight="1" x14ac:dyDescent="0.2">
      <c r="A338" s="431" t="s">
        <v>200</v>
      </c>
      <c r="B338" s="432"/>
      <c r="C338" s="432"/>
      <c r="D338" s="432"/>
      <c r="E338" s="432"/>
      <c r="F338" s="433"/>
      <c r="G338" s="434"/>
      <c r="H338" s="434"/>
      <c r="I338" s="434"/>
      <c r="J338" s="435"/>
    </row>
    <row r="339" spans="1:10" s="61" customFormat="1" ht="12.75" customHeight="1" x14ac:dyDescent="0.2">
      <c r="A339" s="336" t="s">
        <v>308</v>
      </c>
      <c r="B339" s="337"/>
      <c r="C339" s="337"/>
      <c r="D339" s="337"/>
      <c r="E339" s="337"/>
      <c r="F339" s="436"/>
      <c r="G339" s="436"/>
      <c r="H339" s="436"/>
      <c r="I339" s="436"/>
      <c r="J339" s="437"/>
    </row>
    <row r="340" spans="1:10" ht="12.75" customHeight="1" x14ac:dyDescent="0.2">
      <c r="A340" s="321" t="s">
        <v>393</v>
      </c>
      <c r="B340" s="322"/>
      <c r="C340" s="322"/>
      <c r="D340" s="322"/>
      <c r="E340" s="322"/>
      <c r="F340" s="322"/>
      <c r="G340" s="322"/>
      <c r="H340" s="322"/>
      <c r="I340" s="322"/>
      <c r="J340" s="323"/>
    </row>
    <row r="341" spans="1:10" ht="12.75" customHeight="1" x14ac:dyDescent="0.2">
      <c r="A341" s="324"/>
      <c r="B341" s="325"/>
      <c r="C341" s="325"/>
      <c r="D341" s="325"/>
      <c r="E341" s="325"/>
      <c r="F341" s="325"/>
      <c r="G341" s="325"/>
      <c r="H341" s="325"/>
      <c r="I341" s="325"/>
      <c r="J341" s="326"/>
    </row>
    <row r="342" spans="1:10" ht="12.75" customHeight="1" x14ac:dyDescent="0.2">
      <c r="A342" s="324"/>
      <c r="B342" s="325"/>
      <c r="C342" s="325"/>
      <c r="D342" s="325"/>
      <c r="E342" s="325"/>
      <c r="F342" s="325"/>
      <c r="G342" s="325"/>
      <c r="H342" s="325"/>
      <c r="I342" s="325"/>
      <c r="J342" s="326"/>
    </row>
    <row r="343" spans="1:10" ht="15" customHeight="1" x14ac:dyDescent="0.2">
      <c r="A343" s="327"/>
      <c r="B343" s="328"/>
      <c r="C343" s="328"/>
      <c r="D343" s="328"/>
      <c r="E343" s="328"/>
      <c r="F343" s="328"/>
      <c r="G343" s="328"/>
      <c r="H343" s="328"/>
      <c r="I343" s="328"/>
      <c r="J343" s="329"/>
    </row>
    <row r="344" spans="1:10" ht="12.75" customHeight="1" x14ac:dyDescent="0.2">
      <c r="A344" s="391"/>
      <c r="B344" s="392"/>
      <c r="C344" s="392"/>
      <c r="D344" s="392"/>
      <c r="E344" s="392"/>
      <c r="F344" s="392"/>
      <c r="G344" s="392"/>
      <c r="H344" s="392"/>
      <c r="I344" s="392"/>
      <c r="J344" s="393"/>
    </row>
    <row r="345" spans="1:10" ht="12.75" customHeight="1" x14ac:dyDescent="0.2">
      <c r="A345" s="391"/>
      <c r="B345" s="392"/>
      <c r="C345" s="392"/>
      <c r="D345" s="392"/>
      <c r="E345" s="392"/>
      <c r="F345" s="392"/>
      <c r="G345" s="392"/>
      <c r="H345" s="392"/>
      <c r="I345" s="392"/>
      <c r="J345" s="393"/>
    </row>
    <row r="346" spans="1:10" ht="12.75" customHeight="1" x14ac:dyDescent="0.2">
      <c r="A346" s="391"/>
      <c r="B346" s="392"/>
      <c r="C346" s="392"/>
      <c r="D346" s="392"/>
      <c r="E346" s="392"/>
      <c r="F346" s="392"/>
      <c r="G346" s="392"/>
      <c r="H346" s="392"/>
      <c r="I346" s="392"/>
      <c r="J346" s="393"/>
    </row>
    <row r="347" spans="1:10" ht="12.75" customHeight="1" x14ac:dyDescent="0.2">
      <c r="A347" s="391"/>
      <c r="B347" s="392"/>
      <c r="C347" s="392"/>
      <c r="D347" s="392"/>
      <c r="E347" s="392"/>
      <c r="F347" s="392"/>
      <c r="G347" s="392"/>
      <c r="H347" s="392"/>
      <c r="I347" s="392"/>
      <c r="J347" s="393"/>
    </row>
    <row r="348" spans="1:10" ht="12.75" customHeight="1" x14ac:dyDescent="0.2">
      <c r="A348" s="391"/>
      <c r="B348" s="392"/>
      <c r="C348" s="392"/>
      <c r="D348" s="392"/>
      <c r="E348" s="392"/>
      <c r="F348" s="392"/>
      <c r="G348" s="392"/>
      <c r="H348" s="392"/>
      <c r="I348" s="392"/>
      <c r="J348" s="393"/>
    </row>
    <row r="349" spans="1:10" ht="12.75" customHeight="1" x14ac:dyDescent="0.2">
      <c r="A349" s="391"/>
      <c r="B349" s="392"/>
      <c r="C349" s="392"/>
      <c r="D349" s="392"/>
      <c r="E349" s="392"/>
      <c r="F349" s="392"/>
      <c r="G349" s="392"/>
      <c r="H349" s="392"/>
      <c r="I349" s="392"/>
      <c r="J349" s="393"/>
    </row>
    <row r="350" spans="1:10" ht="12.75" customHeight="1" x14ac:dyDescent="0.2">
      <c r="A350" s="391"/>
      <c r="B350" s="392"/>
      <c r="C350" s="392"/>
      <c r="D350" s="392"/>
      <c r="E350" s="392"/>
      <c r="F350" s="392"/>
      <c r="G350" s="392"/>
      <c r="H350" s="392"/>
      <c r="I350" s="392"/>
      <c r="J350" s="393"/>
    </row>
    <row r="351" spans="1:10" ht="12.75" customHeight="1" x14ac:dyDescent="0.2">
      <c r="A351" s="391"/>
      <c r="B351" s="392"/>
      <c r="C351" s="392"/>
      <c r="D351" s="392"/>
      <c r="E351" s="392"/>
      <c r="F351" s="392"/>
      <c r="G351" s="392"/>
      <c r="H351" s="392"/>
      <c r="I351" s="392"/>
      <c r="J351" s="393"/>
    </row>
    <row r="352" spans="1:10" ht="12.75" customHeight="1" x14ac:dyDescent="0.2">
      <c r="A352" s="391"/>
      <c r="B352" s="392"/>
      <c r="C352" s="392"/>
      <c r="D352" s="392"/>
      <c r="E352" s="392"/>
      <c r="F352" s="392"/>
      <c r="G352" s="392"/>
      <c r="H352" s="392"/>
      <c r="I352" s="392"/>
      <c r="J352" s="393"/>
    </row>
    <row r="353" spans="1:10" ht="12.75" customHeight="1" x14ac:dyDescent="0.2">
      <c r="A353" s="391"/>
      <c r="B353" s="392"/>
      <c r="C353" s="392"/>
      <c r="D353" s="392"/>
      <c r="E353" s="392"/>
      <c r="F353" s="392"/>
      <c r="G353" s="392"/>
      <c r="H353" s="392"/>
      <c r="I353" s="392"/>
      <c r="J353" s="393"/>
    </row>
    <row r="354" spans="1:10" ht="12.75" customHeight="1" x14ac:dyDescent="0.2">
      <c r="A354" s="391"/>
      <c r="B354" s="392"/>
      <c r="C354" s="392"/>
      <c r="D354" s="392"/>
      <c r="E354" s="392"/>
      <c r="F354" s="392"/>
      <c r="G354" s="392"/>
      <c r="H354" s="392"/>
      <c r="I354" s="392"/>
      <c r="J354" s="393"/>
    </row>
    <row r="355" spans="1:10" ht="12.75" customHeight="1" x14ac:dyDescent="0.2">
      <c r="A355" s="391"/>
      <c r="B355" s="392"/>
      <c r="C355" s="392"/>
      <c r="D355" s="392"/>
      <c r="E355" s="392"/>
      <c r="F355" s="392"/>
      <c r="G355" s="392"/>
      <c r="H355" s="392"/>
      <c r="I355" s="392"/>
      <c r="J355" s="393"/>
    </row>
    <row r="356" spans="1:10" ht="12.75" customHeight="1" x14ac:dyDescent="0.2">
      <c r="A356" s="391"/>
      <c r="B356" s="392"/>
      <c r="C356" s="392"/>
      <c r="D356" s="392"/>
      <c r="E356" s="392"/>
      <c r="F356" s="392"/>
      <c r="G356" s="392"/>
      <c r="H356" s="392"/>
      <c r="I356" s="392"/>
      <c r="J356" s="393"/>
    </row>
    <row r="357" spans="1:10" ht="12.75" customHeight="1" x14ac:dyDescent="0.2">
      <c r="A357" s="391"/>
      <c r="B357" s="392"/>
      <c r="C357" s="392"/>
      <c r="D357" s="392"/>
      <c r="E357" s="392"/>
      <c r="F357" s="392"/>
      <c r="G357" s="392"/>
      <c r="H357" s="392"/>
      <c r="I357" s="392"/>
      <c r="J357" s="393"/>
    </row>
    <row r="358" spans="1:10" ht="12.75" customHeight="1" x14ac:dyDescent="0.2">
      <c r="A358" s="391"/>
      <c r="B358" s="392"/>
      <c r="C358" s="392"/>
      <c r="D358" s="392"/>
      <c r="E358" s="392"/>
      <c r="F358" s="392"/>
      <c r="G358" s="392"/>
      <c r="H358" s="392"/>
      <c r="I358" s="392"/>
      <c r="J358" s="393"/>
    </row>
    <row r="359" spans="1:10" ht="12.75" customHeight="1" x14ac:dyDescent="0.2">
      <c r="A359" s="391"/>
      <c r="B359" s="392"/>
      <c r="C359" s="392"/>
      <c r="D359" s="392"/>
      <c r="E359" s="392"/>
      <c r="F359" s="392"/>
      <c r="G359" s="392"/>
      <c r="H359" s="392"/>
      <c r="I359" s="392"/>
      <c r="J359" s="393"/>
    </row>
    <row r="360" spans="1:10" ht="12.75" customHeight="1" x14ac:dyDescent="0.2">
      <c r="A360" s="391"/>
      <c r="B360" s="392"/>
      <c r="C360" s="392"/>
      <c r="D360" s="392"/>
      <c r="E360" s="392"/>
      <c r="F360" s="392"/>
      <c r="G360" s="392"/>
      <c r="H360" s="392"/>
      <c r="I360" s="392"/>
      <c r="J360" s="393"/>
    </row>
    <row r="361" spans="1:10" ht="12.75" customHeight="1" x14ac:dyDescent="0.2">
      <c r="A361" s="391"/>
      <c r="B361" s="392"/>
      <c r="C361" s="392"/>
      <c r="D361" s="392"/>
      <c r="E361" s="392"/>
      <c r="F361" s="392"/>
      <c r="G361" s="392"/>
      <c r="H361" s="392"/>
      <c r="I361" s="392"/>
      <c r="J361" s="393"/>
    </row>
    <row r="362" spans="1:10" ht="12.75" customHeight="1" x14ac:dyDescent="0.2">
      <c r="A362" s="391"/>
      <c r="B362" s="392"/>
      <c r="C362" s="392"/>
      <c r="D362" s="392"/>
      <c r="E362" s="392"/>
      <c r="F362" s="392"/>
      <c r="G362" s="392"/>
      <c r="H362" s="392"/>
      <c r="I362" s="392"/>
      <c r="J362" s="393"/>
    </row>
    <row r="363" spans="1:10" ht="12.75" customHeight="1" x14ac:dyDescent="0.2">
      <c r="A363" s="391"/>
      <c r="B363" s="392"/>
      <c r="C363" s="392"/>
      <c r="D363" s="392"/>
      <c r="E363" s="392"/>
      <c r="F363" s="392"/>
      <c r="G363" s="392"/>
      <c r="H363" s="392"/>
      <c r="I363" s="392"/>
      <c r="J363" s="393"/>
    </row>
    <row r="364" spans="1:10" ht="12.75" customHeight="1" x14ac:dyDescent="0.2">
      <c r="A364" s="391"/>
      <c r="B364" s="392"/>
      <c r="C364" s="392"/>
      <c r="D364" s="392"/>
      <c r="E364" s="392"/>
      <c r="F364" s="392"/>
      <c r="G364" s="392"/>
      <c r="H364" s="392"/>
      <c r="I364" s="392"/>
      <c r="J364" s="393"/>
    </row>
    <row r="365" spans="1:10" ht="12.75" customHeight="1" x14ac:dyDescent="0.2">
      <c r="A365" s="391"/>
      <c r="B365" s="392"/>
      <c r="C365" s="392"/>
      <c r="D365" s="392"/>
      <c r="E365" s="392"/>
      <c r="F365" s="392"/>
      <c r="G365" s="392"/>
      <c r="H365" s="392"/>
      <c r="I365" s="392"/>
      <c r="J365" s="393"/>
    </row>
    <row r="366" spans="1:10" ht="12.75" customHeight="1" x14ac:dyDescent="0.2">
      <c r="A366" s="391"/>
      <c r="B366" s="392"/>
      <c r="C366" s="392"/>
      <c r="D366" s="392"/>
      <c r="E366" s="392"/>
      <c r="F366" s="392"/>
      <c r="G366" s="392"/>
      <c r="H366" s="392"/>
      <c r="I366" s="392"/>
      <c r="J366" s="393"/>
    </row>
    <row r="367" spans="1:10" ht="12.75" customHeight="1" x14ac:dyDescent="0.2">
      <c r="A367" s="391"/>
      <c r="B367" s="392"/>
      <c r="C367" s="392"/>
      <c r="D367" s="392"/>
      <c r="E367" s="392"/>
      <c r="F367" s="392"/>
      <c r="G367" s="392"/>
      <c r="H367" s="392"/>
      <c r="I367" s="392"/>
      <c r="J367" s="393"/>
    </row>
    <row r="368" spans="1:10" ht="12.75" customHeight="1" x14ac:dyDescent="0.2">
      <c r="A368" s="391"/>
      <c r="B368" s="392"/>
      <c r="C368" s="392"/>
      <c r="D368" s="392"/>
      <c r="E368" s="392"/>
      <c r="F368" s="392"/>
      <c r="G368" s="392"/>
      <c r="H368" s="392"/>
      <c r="I368" s="392"/>
      <c r="J368" s="393"/>
    </row>
    <row r="369" spans="1:10" ht="12.75" customHeight="1" x14ac:dyDescent="0.2">
      <c r="A369" s="391"/>
      <c r="B369" s="392"/>
      <c r="C369" s="392"/>
      <c r="D369" s="392"/>
      <c r="E369" s="392"/>
      <c r="F369" s="392"/>
      <c r="G369" s="392"/>
      <c r="H369" s="392"/>
      <c r="I369" s="392"/>
      <c r="J369" s="393"/>
    </row>
    <row r="370" spans="1:10" ht="12.75" customHeight="1" x14ac:dyDescent="0.2">
      <c r="A370" s="391"/>
      <c r="B370" s="392"/>
      <c r="C370" s="392"/>
      <c r="D370" s="392"/>
      <c r="E370" s="392"/>
      <c r="F370" s="392"/>
      <c r="G370" s="392"/>
      <c r="H370" s="392"/>
      <c r="I370" s="392"/>
      <c r="J370" s="393"/>
    </row>
    <row r="371" spans="1:10" ht="12.75" customHeight="1" x14ac:dyDescent="0.2">
      <c r="A371" s="391"/>
      <c r="B371" s="392"/>
      <c r="C371" s="392"/>
      <c r="D371" s="392"/>
      <c r="E371" s="392"/>
      <c r="F371" s="392"/>
      <c r="G371" s="392"/>
      <c r="H371" s="392"/>
      <c r="I371" s="392"/>
      <c r="J371" s="393"/>
    </row>
    <row r="372" spans="1:10" ht="12.75" customHeight="1" x14ac:dyDescent="0.2">
      <c r="A372" s="391"/>
      <c r="B372" s="392"/>
      <c r="C372" s="392"/>
      <c r="D372" s="392"/>
      <c r="E372" s="392"/>
      <c r="F372" s="392"/>
      <c r="G372" s="392"/>
      <c r="H372" s="392"/>
      <c r="I372" s="392"/>
      <c r="J372" s="393"/>
    </row>
    <row r="373" spans="1:10" ht="12.75" customHeight="1" x14ac:dyDescent="0.2">
      <c r="A373" s="391"/>
      <c r="B373" s="392"/>
      <c r="C373" s="392"/>
      <c r="D373" s="392"/>
      <c r="E373" s="392"/>
      <c r="F373" s="392"/>
      <c r="G373" s="392"/>
      <c r="H373" s="392"/>
      <c r="I373" s="392"/>
      <c r="J373" s="393"/>
    </row>
    <row r="374" spans="1:10" ht="12.75" customHeight="1" x14ac:dyDescent="0.2">
      <c r="A374" s="391"/>
      <c r="B374" s="392"/>
      <c r="C374" s="392"/>
      <c r="D374" s="392"/>
      <c r="E374" s="392"/>
      <c r="F374" s="392"/>
      <c r="G374" s="392"/>
      <c r="H374" s="392"/>
      <c r="I374" s="392"/>
      <c r="J374" s="393"/>
    </row>
    <row r="375" spans="1:10" ht="12.75" customHeight="1" x14ac:dyDescent="0.2">
      <c r="A375" s="391"/>
      <c r="B375" s="392"/>
      <c r="C375" s="392"/>
      <c r="D375" s="392"/>
      <c r="E375" s="392"/>
      <c r="F375" s="392"/>
      <c r="G375" s="392"/>
      <c r="H375" s="392"/>
      <c r="I375" s="392"/>
      <c r="J375" s="393"/>
    </row>
    <row r="376" spans="1:10" ht="12.75" customHeight="1" x14ac:dyDescent="0.2">
      <c r="A376" s="391"/>
      <c r="B376" s="392"/>
      <c r="C376" s="392"/>
      <c r="D376" s="392"/>
      <c r="E376" s="392"/>
      <c r="F376" s="392"/>
      <c r="G376" s="392"/>
      <c r="H376" s="392"/>
      <c r="I376" s="392"/>
      <c r="J376" s="393"/>
    </row>
    <row r="377" spans="1:10" ht="12.75" customHeight="1" x14ac:dyDescent="0.2">
      <c r="A377" s="391"/>
      <c r="B377" s="392"/>
      <c r="C377" s="392"/>
      <c r="D377" s="392"/>
      <c r="E377" s="392"/>
      <c r="F377" s="392"/>
      <c r="G377" s="392"/>
      <c r="H377" s="392"/>
      <c r="I377" s="392"/>
      <c r="J377" s="393"/>
    </row>
    <row r="378" spans="1:10" ht="12.75" customHeight="1" x14ac:dyDescent="0.2">
      <c r="A378" s="391"/>
      <c r="B378" s="392"/>
      <c r="C378" s="392"/>
      <c r="D378" s="392"/>
      <c r="E378" s="392"/>
      <c r="F378" s="392"/>
      <c r="G378" s="392"/>
      <c r="H378" s="392"/>
      <c r="I378" s="392"/>
      <c r="J378" s="393"/>
    </row>
    <row r="379" spans="1:10" s="61" customFormat="1" x14ac:dyDescent="0.2">
      <c r="A379" s="55"/>
      <c r="B379" s="56"/>
      <c r="C379" s="57"/>
      <c r="D379" s="58"/>
      <c r="E379" s="58"/>
      <c r="F379" s="58"/>
      <c r="G379" s="58"/>
      <c r="H379" s="59"/>
      <c r="I379" s="57"/>
      <c r="J379" s="60"/>
    </row>
    <row r="380" spans="1:10" s="61" customFormat="1" ht="25.5" customHeight="1" x14ac:dyDescent="0.2">
      <c r="A380" s="431" t="s">
        <v>199</v>
      </c>
      <c r="B380" s="432"/>
      <c r="C380" s="432"/>
      <c r="D380" s="432"/>
      <c r="E380" s="432"/>
      <c r="F380" s="433"/>
      <c r="G380" s="434"/>
      <c r="H380" s="434"/>
      <c r="I380" s="434"/>
      <c r="J380" s="435"/>
    </row>
    <row r="381" spans="1:10" s="61" customFormat="1" ht="12.75" customHeight="1" x14ac:dyDescent="0.2">
      <c r="A381" s="336" t="s">
        <v>308</v>
      </c>
      <c r="B381" s="337"/>
      <c r="C381" s="337"/>
      <c r="D381" s="337"/>
      <c r="E381" s="337"/>
      <c r="F381" s="436"/>
      <c r="G381" s="436"/>
      <c r="H381" s="436"/>
      <c r="I381" s="436"/>
      <c r="J381" s="437"/>
    </row>
    <row r="382" spans="1:10" ht="12.75" customHeight="1" x14ac:dyDescent="0.2">
      <c r="A382" s="321" t="s">
        <v>393</v>
      </c>
      <c r="B382" s="322"/>
      <c r="C382" s="322"/>
      <c r="D382" s="322"/>
      <c r="E382" s="322"/>
      <c r="F382" s="322"/>
      <c r="G382" s="322"/>
      <c r="H382" s="322"/>
      <c r="I382" s="322"/>
      <c r="J382" s="323"/>
    </row>
    <row r="383" spans="1:10" ht="12.75" customHeight="1" x14ac:dyDescent="0.2">
      <c r="A383" s="324"/>
      <c r="B383" s="325"/>
      <c r="C383" s="325"/>
      <c r="D383" s="325"/>
      <c r="E383" s="325"/>
      <c r="F383" s="325"/>
      <c r="G383" s="325"/>
      <c r="H383" s="325"/>
      <c r="I383" s="325"/>
      <c r="J383" s="326"/>
    </row>
    <row r="384" spans="1:10" ht="12.75" customHeight="1" x14ac:dyDescent="0.2">
      <c r="A384" s="324"/>
      <c r="B384" s="325"/>
      <c r="C384" s="325"/>
      <c r="D384" s="325"/>
      <c r="E384" s="325"/>
      <c r="F384" s="325"/>
      <c r="G384" s="325"/>
      <c r="H384" s="325"/>
      <c r="I384" s="325"/>
      <c r="J384" s="326"/>
    </row>
    <row r="385" spans="1:10" ht="15" customHeight="1" x14ac:dyDescent="0.2">
      <c r="A385" s="327"/>
      <c r="B385" s="328"/>
      <c r="C385" s="328"/>
      <c r="D385" s="328"/>
      <c r="E385" s="328"/>
      <c r="F385" s="328"/>
      <c r="G385" s="328"/>
      <c r="H385" s="328"/>
      <c r="I385" s="328"/>
      <c r="J385" s="329"/>
    </row>
    <row r="386" spans="1:10" ht="12.75" customHeight="1" x14ac:dyDescent="0.2">
      <c r="A386" s="391"/>
      <c r="B386" s="392"/>
      <c r="C386" s="392"/>
      <c r="D386" s="392"/>
      <c r="E386" s="392"/>
      <c r="F386" s="392"/>
      <c r="G386" s="392"/>
      <c r="H386" s="392"/>
      <c r="I386" s="392"/>
      <c r="J386" s="393"/>
    </row>
    <row r="387" spans="1:10" ht="12.75" customHeight="1" x14ac:dyDescent="0.2">
      <c r="A387" s="391"/>
      <c r="B387" s="392"/>
      <c r="C387" s="392"/>
      <c r="D387" s="392"/>
      <c r="E387" s="392"/>
      <c r="F387" s="392"/>
      <c r="G387" s="392"/>
      <c r="H387" s="392"/>
      <c r="I387" s="392"/>
      <c r="J387" s="393"/>
    </row>
    <row r="388" spans="1:10" ht="12.75" customHeight="1" x14ac:dyDescent="0.2">
      <c r="A388" s="391"/>
      <c r="B388" s="392"/>
      <c r="C388" s="392"/>
      <c r="D388" s="392"/>
      <c r="E388" s="392"/>
      <c r="F388" s="392"/>
      <c r="G388" s="392"/>
      <c r="H388" s="392"/>
      <c r="I388" s="392"/>
      <c r="J388" s="393"/>
    </row>
    <row r="389" spans="1:10" ht="12.75" customHeight="1" x14ac:dyDescent="0.2">
      <c r="A389" s="391"/>
      <c r="B389" s="392"/>
      <c r="C389" s="392"/>
      <c r="D389" s="392"/>
      <c r="E389" s="392"/>
      <c r="F389" s="392"/>
      <c r="G389" s="392"/>
      <c r="H389" s="392"/>
      <c r="I389" s="392"/>
      <c r="J389" s="393"/>
    </row>
    <row r="390" spans="1:10" ht="12.75" customHeight="1" x14ac:dyDescent="0.2">
      <c r="A390" s="391"/>
      <c r="B390" s="392"/>
      <c r="C390" s="392"/>
      <c r="D390" s="392"/>
      <c r="E390" s="392"/>
      <c r="F390" s="392"/>
      <c r="G390" s="392"/>
      <c r="H390" s="392"/>
      <c r="I390" s="392"/>
      <c r="J390" s="393"/>
    </row>
    <row r="391" spans="1:10" ht="12.75" customHeight="1" x14ac:dyDescent="0.2">
      <c r="A391" s="391"/>
      <c r="B391" s="392"/>
      <c r="C391" s="392"/>
      <c r="D391" s="392"/>
      <c r="E391" s="392"/>
      <c r="F391" s="392"/>
      <c r="G391" s="392"/>
      <c r="H391" s="392"/>
      <c r="I391" s="392"/>
      <c r="J391" s="393"/>
    </row>
    <row r="392" spans="1:10" ht="12.75" customHeight="1" x14ac:dyDescent="0.2">
      <c r="A392" s="391"/>
      <c r="B392" s="392"/>
      <c r="C392" s="392"/>
      <c r="D392" s="392"/>
      <c r="E392" s="392"/>
      <c r="F392" s="392"/>
      <c r="G392" s="392"/>
      <c r="H392" s="392"/>
      <c r="I392" s="392"/>
      <c r="J392" s="393"/>
    </row>
    <row r="393" spans="1:10" ht="12.75" customHeight="1" x14ac:dyDescent="0.2">
      <c r="A393" s="391"/>
      <c r="B393" s="392"/>
      <c r="C393" s="392"/>
      <c r="D393" s="392"/>
      <c r="E393" s="392"/>
      <c r="F393" s="392"/>
      <c r="G393" s="392"/>
      <c r="H393" s="392"/>
      <c r="I393" s="392"/>
      <c r="J393" s="393"/>
    </row>
    <row r="394" spans="1:10" ht="12.75" customHeight="1" x14ac:dyDescent="0.2">
      <c r="A394" s="391"/>
      <c r="B394" s="392"/>
      <c r="C394" s="392"/>
      <c r="D394" s="392"/>
      <c r="E394" s="392"/>
      <c r="F394" s="392"/>
      <c r="G394" s="392"/>
      <c r="H394" s="392"/>
      <c r="I394" s="392"/>
      <c r="J394" s="393"/>
    </row>
    <row r="395" spans="1:10" ht="12.75" customHeight="1" x14ac:dyDescent="0.2">
      <c r="A395" s="391"/>
      <c r="B395" s="392"/>
      <c r="C395" s="392"/>
      <c r="D395" s="392"/>
      <c r="E395" s="392"/>
      <c r="F395" s="392"/>
      <c r="G395" s="392"/>
      <c r="H395" s="392"/>
      <c r="I395" s="392"/>
      <c r="J395" s="393"/>
    </row>
    <row r="396" spans="1:10" ht="12.75" customHeight="1" x14ac:dyDescent="0.2">
      <c r="A396" s="391"/>
      <c r="B396" s="392"/>
      <c r="C396" s="392"/>
      <c r="D396" s="392"/>
      <c r="E396" s="392"/>
      <c r="F396" s="392"/>
      <c r="G396" s="392"/>
      <c r="H396" s="392"/>
      <c r="I396" s="392"/>
      <c r="J396" s="393"/>
    </row>
    <row r="397" spans="1:10" ht="12.75" customHeight="1" x14ac:dyDescent="0.2">
      <c r="A397" s="391"/>
      <c r="B397" s="392"/>
      <c r="C397" s="392"/>
      <c r="D397" s="392"/>
      <c r="E397" s="392"/>
      <c r="F397" s="392"/>
      <c r="G397" s="392"/>
      <c r="H397" s="392"/>
      <c r="I397" s="392"/>
      <c r="J397" s="393"/>
    </row>
    <row r="398" spans="1:10" ht="12.75" customHeight="1" x14ac:dyDescent="0.2">
      <c r="A398" s="391"/>
      <c r="B398" s="392"/>
      <c r="C398" s="392"/>
      <c r="D398" s="392"/>
      <c r="E398" s="392"/>
      <c r="F398" s="392"/>
      <c r="G398" s="392"/>
      <c r="H398" s="392"/>
      <c r="I398" s="392"/>
      <c r="J398" s="393"/>
    </row>
    <row r="399" spans="1:10" ht="12.75" customHeight="1" x14ac:dyDescent="0.2">
      <c r="A399" s="391"/>
      <c r="B399" s="392"/>
      <c r="C399" s="392"/>
      <c r="D399" s="392"/>
      <c r="E399" s="392"/>
      <c r="F399" s="392"/>
      <c r="G399" s="392"/>
      <c r="H399" s="392"/>
      <c r="I399" s="392"/>
      <c r="J399" s="393"/>
    </row>
    <row r="400" spans="1:10" ht="12.75" customHeight="1" x14ac:dyDescent="0.2">
      <c r="A400" s="391"/>
      <c r="B400" s="392"/>
      <c r="C400" s="392"/>
      <c r="D400" s="392"/>
      <c r="E400" s="392"/>
      <c r="F400" s="392"/>
      <c r="G400" s="392"/>
      <c r="H400" s="392"/>
      <c r="I400" s="392"/>
      <c r="J400" s="393"/>
    </row>
    <row r="401" spans="1:10" ht="12.75" customHeight="1" x14ac:dyDescent="0.2">
      <c r="A401" s="391"/>
      <c r="B401" s="392"/>
      <c r="C401" s="392"/>
      <c r="D401" s="392"/>
      <c r="E401" s="392"/>
      <c r="F401" s="392"/>
      <c r="G401" s="392"/>
      <c r="H401" s="392"/>
      <c r="I401" s="392"/>
      <c r="J401" s="393"/>
    </row>
    <row r="402" spans="1:10" ht="12.75" customHeight="1" x14ac:dyDescent="0.2">
      <c r="A402" s="391"/>
      <c r="B402" s="392"/>
      <c r="C402" s="392"/>
      <c r="D402" s="392"/>
      <c r="E402" s="392"/>
      <c r="F402" s="392"/>
      <c r="G402" s="392"/>
      <c r="H402" s="392"/>
      <c r="I402" s="392"/>
      <c r="J402" s="393"/>
    </row>
    <row r="403" spans="1:10" ht="12.75" customHeight="1" x14ac:dyDescent="0.2">
      <c r="A403" s="391"/>
      <c r="B403" s="392"/>
      <c r="C403" s="392"/>
      <c r="D403" s="392"/>
      <c r="E403" s="392"/>
      <c r="F403" s="392"/>
      <c r="G403" s="392"/>
      <c r="H403" s="392"/>
      <c r="I403" s="392"/>
      <c r="J403" s="393"/>
    </row>
    <row r="404" spans="1:10" ht="12.75" customHeight="1" x14ac:dyDescent="0.2">
      <c r="A404" s="391"/>
      <c r="B404" s="392"/>
      <c r="C404" s="392"/>
      <c r="D404" s="392"/>
      <c r="E404" s="392"/>
      <c r="F404" s="392"/>
      <c r="G404" s="392"/>
      <c r="H404" s="392"/>
      <c r="I404" s="392"/>
      <c r="J404" s="393"/>
    </row>
    <row r="405" spans="1:10" ht="12.75" customHeight="1" x14ac:dyDescent="0.2">
      <c r="A405" s="391"/>
      <c r="B405" s="392"/>
      <c r="C405" s="392"/>
      <c r="D405" s="392"/>
      <c r="E405" s="392"/>
      <c r="F405" s="392"/>
      <c r="G405" s="392"/>
      <c r="H405" s="392"/>
      <c r="I405" s="392"/>
      <c r="J405" s="393"/>
    </row>
    <row r="406" spans="1:10" ht="12.75" customHeight="1" x14ac:dyDescent="0.2">
      <c r="A406" s="391"/>
      <c r="B406" s="392"/>
      <c r="C406" s="392"/>
      <c r="D406" s="392"/>
      <c r="E406" s="392"/>
      <c r="F406" s="392"/>
      <c r="G406" s="392"/>
      <c r="H406" s="392"/>
      <c r="I406" s="392"/>
      <c r="J406" s="393"/>
    </row>
    <row r="407" spans="1:10" ht="12.75" customHeight="1" x14ac:dyDescent="0.2">
      <c r="A407" s="391"/>
      <c r="B407" s="392"/>
      <c r="C407" s="392"/>
      <c r="D407" s="392"/>
      <c r="E407" s="392"/>
      <c r="F407" s="392"/>
      <c r="G407" s="392"/>
      <c r="H407" s="392"/>
      <c r="I407" s="392"/>
      <c r="J407" s="393"/>
    </row>
    <row r="408" spans="1:10" ht="12.75" customHeight="1" x14ac:dyDescent="0.2">
      <c r="A408" s="391"/>
      <c r="B408" s="392"/>
      <c r="C408" s="392"/>
      <c r="D408" s="392"/>
      <c r="E408" s="392"/>
      <c r="F408" s="392"/>
      <c r="G408" s="392"/>
      <c r="H408" s="392"/>
      <c r="I408" s="392"/>
      <c r="J408" s="393"/>
    </row>
    <row r="409" spans="1:10" ht="12.75" customHeight="1" x14ac:dyDescent="0.2">
      <c r="A409" s="391"/>
      <c r="B409" s="392"/>
      <c r="C409" s="392"/>
      <c r="D409" s="392"/>
      <c r="E409" s="392"/>
      <c r="F409" s="392"/>
      <c r="G409" s="392"/>
      <c r="H409" s="392"/>
      <c r="I409" s="392"/>
      <c r="J409" s="393"/>
    </row>
    <row r="410" spans="1:10" ht="12.75" customHeight="1" x14ac:dyDescent="0.2">
      <c r="A410" s="391"/>
      <c r="B410" s="392"/>
      <c r="C410" s="392"/>
      <c r="D410" s="392"/>
      <c r="E410" s="392"/>
      <c r="F410" s="392"/>
      <c r="G410" s="392"/>
      <c r="H410" s="392"/>
      <c r="I410" s="392"/>
      <c r="J410" s="393"/>
    </row>
    <row r="411" spans="1:10" ht="12.75" customHeight="1" x14ac:dyDescent="0.2">
      <c r="A411" s="391"/>
      <c r="B411" s="392"/>
      <c r="C411" s="392"/>
      <c r="D411" s="392"/>
      <c r="E411" s="392"/>
      <c r="F411" s="392"/>
      <c r="G411" s="392"/>
      <c r="H411" s="392"/>
      <c r="I411" s="392"/>
      <c r="J411" s="393"/>
    </row>
    <row r="412" spans="1:10" ht="12.75" customHeight="1" x14ac:dyDescent="0.2">
      <c r="A412" s="391"/>
      <c r="B412" s="392"/>
      <c r="C412" s="392"/>
      <c r="D412" s="392"/>
      <c r="E412" s="392"/>
      <c r="F412" s="392"/>
      <c r="G412" s="392"/>
      <c r="H412" s="392"/>
      <c r="I412" s="392"/>
      <c r="J412" s="393"/>
    </row>
    <row r="413" spans="1:10" ht="12.75" customHeight="1" x14ac:dyDescent="0.2">
      <c r="A413" s="391"/>
      <c r="B413" s="392"/>
      <c r="C413" s="392"/>
      <c r="D413" s="392"/>
      <c r="E413" s="392"/>
      <c r="F413" s="392"/>
      <c r="G413" s="392"/>
      <c r="H413" s="392"/>
      <c r="I413" s="392"/>
      <c r="J413" s="393"/>
    </row>
    <row r="414" spans="1:10" ht="12.75" customHeight="1" x14ac:dyDescent="0.2">
      <c r="A414" s="391"/>
      <c r="B414" s="392"/>
      <c r="C414" s="392"/>
      <c r="D414" s="392"/>
      <c r="E414" s="392"/>
      <c r="F414" s="392"/>
      <c r="G414" s="392"/>
      <c r="H414" s="392"/>
      <c r="I414" s="392"/>
      <c r="J414" s="393"/>
    </row>
    <row r="415" spans="1:10" ht="12.75" customHeight="1" x14ac:dyDescent="0.2">
      <c r="A415" s="391"/>
      <c r="B415" s="392"/>
      <c r="C415" s="392"/>
      <c r="D415" s="392"/>
      <c r="E415" s="392"/>
      <c r="F415" s="392"/>
      <c r="G415" s="392"/>
      <c r="H415" s="392"/>
      <c r="I415" s="392"/>
      <c r="J415" s="393"/>
    </row>
    <row r="416" spans="1:10" ht="12.75" customHeight="1" x14ac:dyDescent="0.2">
      <c r="A416" s="391"/>
      <c r="B416" s="392"/>
      <c r="C416" s="392"/>
      <c r="D416" s="392"/>
      <c r="E416" s="392"/>
      <c r="F416" s="392"/>
      <c r="G416" s="392"/>
      <c r="H416" s="392"/>
      <c r="I416" s="392"/>
      <c r="J416" s="393"/>
    </row>
    <row r="417" spans="1:10" ht="12.75" customHeight="1" x14ac:dyDescent="0.2">
      <c r="A417" s="391"/>
      <c r="B417" s="392"/>
      <c r="C417" s="392"/>
      <c r="D417" s="392"/>
      <c r="E417" s="392"/>
      <c r="F417" s="392"/>
      <c r="G417" s="392"/>
      <c r="H417" s="392"/>
      <c r="I417" s="392"/>
      <c r="J417" s="393"/>
    </row>
    <row r="418" spans="1:10" ht="12.75" customHeight="1" x14ac:dyDescent="0.2">
      <c r="A418" s="391"/>
      <c r="B418" s="392"/>
      <c r="C418" s="392"/>
      <c r="D418" s="392"/>
      <c r="E418" s="392"/>
      <c r="F418" s="392"/>
      <c r="G418" s="392"/>
      <c r="H418" s="392"/>
      <c r="I418" s="392"/>
      <c r="J418" s="393"/>
    </row>
    <row r="419" spans="1:10" ht="12.75" customHeight="1" x14ac:dyDescent="0.2">
      <c r="A419" s="391"/>
      <c r="B419" s="392"/>
      <c r="C419" s="392"/>
      <c r="D419" s="392"/>
      <c r="E419" s="392"/>
      <c r="F419" s="392"/>
      <c r="G419" s="392"/>
      <c r="H419" s="392"/>
      <c r="I419" s="392"/>
      <c r="J419" s="393"/>
    </row>
    <row r="420" spans="1:10" ht="12.75" customHeight="1" thickBot="1" x14ac:dyDescent="0.25">
      <c r="A420" s="438"/>
      <c r="B420" s="439"/>
      <c r="C420" s="439"/>
      <c r="D420" s="439"/>
      <c r="E420" s="439"/>
      <c r="F420" s="439"/>
      <c r="G420" s="439"/>
      <c r="H420" s="439"/>
      <c r="I420" s="439"/>
      <c r="J420" s="440"/>
    </row>
    <row r="421" spans="1:10" ht="12.75" customHeight="1" thickTop="1" x14ac:dyDescent="0.2"/>
  </sheetData>
  <sheetProtection password="E686" sheet="1" formatRows="0"/>
  <mergeCells count="65">
    <mergeCell ref="A1:J2"/>
    <mergeCell ref="A3:J5"/>
    <mergeCell ref="A18:J18"/>
    <mergeCell ref="A27:J42"/>
    <mergeCell ref="A44:E44"/>
    <mergeCell ref="F44:J44"/>
    <mergeCell ref="A21:E21"/>
    <mergeCell ref="F21:J21"/>
    <mergeCell ref="A22:E22"/>
    <mergeCell ref="F22:J22"/>
    <mergeCell ref="A23:J26"/>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s>
  <dataValidations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33</vt:i4>
      </vt:variant>
    </vt:vector>
  </HeadingPairs>
  <TitlesOfParts>
    <vt:vector size="56"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Sheet1</vt:lpstr>
      <vt:lpstr>Validation</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2013-03-15T17:06:53Z</cp:lastPrinted>
  <dcterms:created xsi:type="dcterms:W3CDTF">2010-06-16T23:49:17Z</dcterms:created>
  <dcterms:modified xsi:type="dcterms:W3CDTF">2013-08-21T17:23:12Z</dcterms:modified>
</cp:coreProperties>
</file>