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tiffany.oates\OneDrive - Government of The District of Columbia\FY18 POH\Attachments to Review\"/>
    </mc:Choice>
  </mc:AlternateContent>
  <bookViews>
    <workbookView xWindow="360" yWindow="540" windowWidth="24675" windowHeight="11670" activeTab="1"/>
  </bookViews>
  <sheets>
    <sheet name="Q110. Fixed Costs - GD0" sheetId="6" r:id="rId1"/>
    <sheet name="Q110. Fixed Costs - GO0" sheetId="7" r:id="rId2"/>
  </sheets>
  <definedNames>
    <definedName name="_xlnm.Print_Area" localSheetId="0">'Q110. Fixed Costs - GD0'!$A$1:$O$28</definedName>
    <definedName name="_xlnm.Print_Area" localSheetId="1">'Q110. Fixed Costs - GO0'!$A$1:$O$17</definedName>
  </definedNames>
  <calcPr calcId="152511"/>
</workbook>
</file>

<file path=xl/calcChain.xml><?xml version="1.0" encoding="utf-8"?>
<calcChain xmlns="http://schemas.openxmlformats.org/spreadsheetml/2006/main">
  <c r="F14" i="7" l="1"/>
  <c r="I14" i="6"/>
  <c r="E14" i="6"/>
  <c r="F16" i="7" l="1"/>
  <c r="K8" i="7"/>
  <c r="K9" i="7"/>
  <c r="K10" i="7"/>
  <c r="K11" i="7"/>
  <c r="K12" i="7"/>
  <c r="K13" i="7"/>
  <c r="K14" i="7"/>
  <c r="K15" i="7"/>
  <c r="K7" i="7"/>
  <c r="G8" i="7"/>
  <c r="G9" i="7"/>
  <c r="G10" i="7"/>
  <c r="G11" i="7"/>
  <c r="G12" i="7"/>
  <c r="G13" i="7"/>
  <c r="G14" i="7"/>
  <c r="G15" i="7"/>
  <c r="G7" i="7"/>
  <c r="K20" i="6"/>
  <c r="K21" i="6"/>
  <c r="K23" i="6"/>
  <c r="K24" i="6"/>
  <c r="K25" i="6"/>
  <c r="K26" i="6"/>
  <c r="K19" i="6"/>
  <c r="K17" i="6"/>
  <c r="K8" i="6"/>
  <c r="K9" i="6"/>
  <c r="K10" i="6"/>
  <c r="K11" i="6"/>
  <c r="K12" i="6"/>
  <c r="K13" i="6"/>
  <c r="K14" i="6"/>
  <c r="K15" i="6"/>
  <c r="K7" i="6"/>
  <c r="E18" i="6"/>
  <c r="F18" i="6"/>
  <c r="G18" i="6" s="1"/>
  <c r="G19" i="6"/>
  <c r="G20" i="6"/>
  <c r="G21" i="6"/>
  <c r="E22" i="6"/>
  <c r="F22" i="6"/>
  <c r="G23" i="6"/>
  <c r="F24" i="6"/>
  <c r="G25" i="6"/>
  <c r="F26" i="6"/>
  <c r="G26" i="6" s="1"/>
  <c r="G17" i="6"/>
  <c r="G8" i="6"/>
  <c r="G9" i="6"/>
  <c r="G10" i="6"/>
  <c r="G11" i="6"/>
  <c r="G12" i="6"/>
  <c r="G13" i="6"/>
  <c r="G14" i="6"/>
  <c r="G15" i="6"/>
  <c r="G7" i="6"/>
  <c r="J26" i="6"/>
  <c r="J24" i="6"/>
  <c r="J22" i="6"/>
  <c r="J20" i="6"/>
  <c r="J18" i="6"/>
  <c r="K18" i="6"/>
  <c r="I26" i="6"/>
  <c r="I24" i="6"/>
  <c r="I22" i="6"/>
  <c r="K22" i="6"/>
  <c r="I20" i="6"/>
  <c r="I18" i="6"/>
  <c r="F20" i="6"/>
  <c r="E20" i="6"/>
  <c r="E26" i="6"/>
  <c r="J16" i="7"/>
  <c r="J17" i="7"/>
  <c r="F17" i="7"/>
  <c r="M15" i="7"/>
  <c r="M14" i="7"/>
  <c r="M13" i="7"/>
  <c r="M12" i="7"/>
  <c r="I16" i="7"/>
  <c r="I17" i="7" s="1"/>
  <c r="E16" i="7"/>
  <c r="E17" i="7" s="1"/>
  <c r="M10" i="7"/>
  <c r="M9" i="7"/>
  <c r="M8" i="7"/>
  <c r="M7" i="7"/>
  <c r="M11" i="7"/>
  <c r="M7" i="6"/>
  <c r="J16" i="6"/>
  <c r="J27" i="6" s="1"/>
  <c r="I16" i="6"/>
  <c r="E24" i="6"/>
  <c r="F16" i="6"/>
  <c r="E16" i="6"/>
  <c r="M8" i="6"/>
  <c r="M9" i="6"/>
  <c r="M10" i="6"/>
  <c r="M11" i="6"/>
  <c r="M12" i="6"/>
  <c r="M13" i="6"/>
  <c r="M14" i="6"/>
  <c r="M15" i="6"/>
  <c r="M17" i="6"/>
  <c r="M18" i="6"/>
  <c r="M19" i="6"/>
  <c r="M20" i="6"/>
  <c r="M21" i="6"/>
  <c r="M23" i="6"/>
  <c r="M24" i="6"/>
  <c r="M25" i="6"/>
  <c r="M26" i="6"/>
  <c r="K16" i="7" l="1"/>
  <c r="K17" i="7" s="1"/>
  <c r="M17" i="7"/>
  <c r="M16" i="7"/>
  <c r="G16" i="7"/>
  <c r="G17" i="7" s="1"/>
  <c r="M22" i="6"/>
  <c r="I27" i="6"/>
  <c r="K16" i="6"/>
  <c r="K27" i="6" s="1"/>
  <c r="F27" i="6"/>
  <c r="G24" i="6"/>
  <c r="G22" i="6"/>
  <c r="E27" i="6"/>
  <c r="M16" i="6"/>
  <c r="G16" i="6"/>
  <c r="M27" i="6" l="1"/>
  <c r="G27" i="6"/>
</calcChain>
</file>

<file path=xl/sharedStrings.xml><?xml version="1.0" encoding="utf-8"?>
<sst xmlns="http://schemas.openxmlformats.org/spreadsheetml/2006/main" count="88" uniqueCount="54">
  <si>
    <t>Agy</t>
  </si>
  <si>
    <t>Fund No.</t>
  </si>
  <si>
    <t>Fund Title</t>
  </si>
  <si>
    <t>Agy Object Title</t>
  </si>
  <si>
    <t>Expenditures</t>
  </si>
  <si>
    <t>GD0</t>
  </si>
  <si>
    <t>0100</t>
  </si>
  <si>
    <t>Local</t>
  </si>
  <si>
    <t>Local Total</t>
  </si>
  <si>
    <t>0700</t>
  </si>
  <si>
    <t>INTRA-DISTRICT</t>
  </si>
  <si>
    <t>INTRA-DISTRICT Total</t>
  </si>
  <si>
    <t>0200</t>
  </si>
  <si>
    <t>Fed Grant</t>
  </si>
  <si>
    <t>Fed Grant Total</t>
  </si>
  <si>
    <t>0600</t>
  </si>
  <si>
    <t>SPECIAL PURPOSE REVENUE</t>
  </si>
  <si>
    <t>SPECIAL PURPOSE REVENUE Total</t>
  </si>
  <si>
    <t>FUEL AUTOMOTIVE</t>
  </si>
  <si>
    <t>FUEL - HEATING</t>
  </si>
  <si>
    <t>ELECTRICITY</t>
  </si>
  <si>
    <t>WATER</t>
  </si>
  <si>
    <t>SUSTAINABLE ENERGY</t>
  </si>
  <si>
    <t>TELEPHONE, TELETYPE, TELEGRAM, ETC</t>
  </si>
  <si>
    <t>SECURITY SERVICES</t>
  </si>
  <si>
    <t>OCCUPANCY FIXED ASSETS</t>
  </si>
  <si>
    <t>0110</t>
  </si>
  <si>
    <t>DEDICATED TAXES</t>
  </si>
  <si>
    <t>DEDICATED TAXES Total</t>
  </si>
  <si>
    <t>0150</t>
  </si>
  <si>
    <t>FEDERAL PAYMENTS</t>
  </si>
  <si>
    <t>FEDERAL PAYMENTS Total</t>
  </si>
  <si>
    <t>GD0 Total</t>
  </si>
  <si>
    <t>GO0</t>
  </si>
  <si>
    <t>GAS</t>
  </si>
  <si>
    <t>TELEPHONE, TELETYPE,TELEGRAM,ETC</t>
  </si>
  <si>
    <t>GO0 Total</t>
  </si>
  <si>
    <t>Budget</t>
  </si>
  <si>
    <t>(Over)/Under</t>
  </si>
  <si>
    <t>Budget Change</t>
  </si>
  <si>
    <t>% Increase/ (Decrease)</t>
  </si>
  <si>
    <t>RENTALS - LAND/STRUCTURES</t>
  </si>
  <si>
    <t>RENTALS-LAND/STRUCTURES</t>
  </si>
  <si>
    <t>Comments</t>
  </si>
  <si>
    <t>SPECIAL EDUCATION TRANSPORTATION (GO0)</t>
  </si>
  <si>
    <t>OSSE (GD0)</t>
  </si>
  <si>
    <t>FY 2018</t>
  </si>
  <si>
    <t>FY 2019 (as of 12-19-18)</t>
  </si>
  <si>
    <t>Question 110. Provide a list of all OSSE's fixed costs budget and actual dollars spent for FY18 and to date in FY19. Include the source of funding and the percentage of these costs assigned to each OSSE program. Please provide the percentage change between OSSE's fixed costs budget for these years and a narrative explanation for any changes.</t>
  </si>
  <si>
    <t>DGS provides Budget allocations</t>
  </si>
  <si>
    <t>Office of the State Superintendent of Education - FY18 Performance Hearing Questions</t>
  </si>
  <si>
    <t>Increase in rent for new location</t>
  </si>
  <si>
    <t>Increase in DGS services in new location</t>
  </si>
  <si>
    <t>Increase in rates per hour for security at terminals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</si>
</sst>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Garamond"/>
      <family val="1"/>
    </font>
    <font>
      <b/>
      <sz val="10"/>
      <color theme="1"/>
      <name val="Garamond"/>
      <family val="1"/>
    </font>
    <font>
      <sz val="11"/>
      <color theme="1"/>
      <name val="Garamond"/>
      <family val="1"/>
    </font>
    <font>
      <b/>
      <sz val="14"/>
      <color theme="1"/>
      <name val="Garamond"/>
      <family val="1"/>
    </font>
    <font>
      <b/>
      <sz val="11"/>
      <color theme="1"/>
      <name val="Garamond"/>
      <family val="1"/>
    </font>
    <font>
      <sz val="10.5"/>
      <color theme="1"/>
      <name val="Garamond"/>
      <family val="1"/>
    </font>
    <font>
      <b/>
      <sz val="10.5"/>
      <color theme="0"/>
      <name val="Garamond"/>
      <family val="1"/>
    </font>
    <font>
      <b/>
      <sz val="10.5"/>
      <color theme="1"/>
      <name val="Garamond"/>
      <family val="1"/>
    </font>
    <font>
      <sz val="10"/>
      <color theme="1"/>
      <name val="Tahoma"/>
      <family val="2"/>
    </font>
    <font>
      <sz val="10"/>
      <color indexed="8"/>
      <name val="Tahoma"/>
      <family val="2"/>
    </font>
    <font>
      <b/>
      <sz val="14"/>
      <color indexed="8"/>
      <name val="Garamond"/>
      <family val="1"/>
    </font>
  </fonts>
  <fills count="7">
    <fill>
      <patternFill patternType="none"/>
    </fill>
    <fill>
      <patternFill patternType="gray125"/>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bgColor indexed="64"/>
      </patternFill>
    </fill>
  </fills>
  <borders count="23">
    <border>
      <left/>
      <right/>
      <top/>
      <bottom/>
      <diagonal/>
    </border>
    <border>
      <left style="thin">
        <color theme="3" tint="-0.499984740745262"/>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3" tint="-0.499984740745262"/>
      </right>
      <top style="thin">
        <color theme="1" tint="0.34998626667073579"/>
      </top>
      <bottom style="thin">
        <color theme="1" tint="0.34998626667073579"/>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1" tint="0.34998626667073579"/>
      </right>
      <top style="thin">
        <color theme="3" tint="-0.499984740745262"/>
      </top>
      <bottom style="thin">
        <color theme="3" tint="-0.499984740745262"/>
      </bottom>
      <diagonal/>
    </border>
    <border>
      <left style="thin">
        <color theme="1" tint="0.34998626667073579"/>
      </left>
      <right style="thin">
        <color theme="3" tint="-0.499984740745262"/>
      </right>
      <top style="thin">
        <color theme="3" tint="-0.499984740745262"/>
      </top>
      <bottom style="thin">
        <color theme="3" tint="-0.499984740745262"/>
      </bottom>
      <diagonal/>
    </border>
    <border>
      <left style="thin">
        <color theme="3" tint="-0.499984740745262"/>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3" tint="-0.499984740745262"/>
      </right>
      <top/>
      <bottom style="thin">
        <color theme="1" tint="0.34998626667073579"/>
      </bottom>
      <diagonal/>
    </border>
    <border>
      <left style="thin">
        <color theme="3" tint="-0.499984740745262"/>
      </left>
      <right style="thin">
        <color theme="3" tint="-0.499984740745262"/>
      </right>
      <top style="thin">
        <color theme="1" tint="0.34998626667073579"/>
      </top>
      <bottom style="thin">
        <color theme="1" tint="0.34998626667073579"/>
      </bottom>
      <diagonal/>
    </border>
    <border>
      <left style="thin">
        <color theme="3" tint="-0.499984740745262"/>
      </left>
      <right style="thin">
        <color theme="3" tint="-0.499984740745262"/>
      </right>
      <top/>
      <bottom style="thin">
        <color theme="1" tint="0.34998626667073579"/>
      </bottom>
      <diagonal/>
    </border>
    <border>
      <left style="thin">
        <color theme="1" tint="0.34998626667073579"/>
      </left>
      <right style="thin">
        <color theme="1" tint="0.34998626667073579"/>
      </right>
      <top style="thin">
        <color theme="3" tint="-0.499984740745262"/>
      </top>
      <bottom style="thin">
        <color theme="3" tint="-0.499984740745262"/>
      </bottom>
      <diagonal/>
    </border>
    <border>
      <left style="thin">
        <color theme="1" tint="0.34998626667073579"/>
      </left>
      <right/>
      <top style="thin">
        <color theme="3" tint="-0.499984740745262"/>
      </top>
      <bottom style="thin">
        <color theme="3" tint="-0.499984740745262"/>
      </bottom>
      <diagonal/>
    </border>
    <border>
      <left style="thin">
        <color theme="1" tint="0.34998626667073579"/>
      </left>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indexed="64"/>
      </left>
      <right/>
      <top/>
      <bottom/>
      <diagonal/>
    </border>
    <border>
      <left style="thin">
        <color indexed="64"/>
      </left>
      <right style="thin">
        <color theme="3" tint="-0.499984740745262"/>
      </right>
      <top style="thin">
        <color theme="3" tint="-0.499984740745262"/>
      </top>
      <bottom style="thin">
        <color theme="3" tint="-0.499984740745262"/>
      </bottom>
      <diagonal/>
    </border>
    <border>
      <left style="thin">
        <color indexed="64"/>
      </left>
      <right style="thin">
        <color theme="3" tint="-0.499984740745262"/>
      </right>
      <top/>
      <bottom style="thin">
        <color theme="1" tint="0.34998626667073579"/>
      </bottom>
      <diagonal/>
    </border>
    <border>
      <left style="thin">
        <color indexed="64"/>
      </left>
      <right style="thin">
        <color theme="3" tint="-0.499984740745262"/>
      </right>
      <top style="thin">
        <color theme="1" tint="0.34998626667073579"/>
      </top>
      <bottom style="thin">
        <color theme="1" tint="0.34998626667073579"/>
      </bottom>
      <diagonal/>
    </border>
    <border>
      <left style="thin">
        <color indexed="64"/>
      </left>
      <right style="thin">
        <color theme="1" tint="0.34998626667073579"/>
      </right>
      <top style="thin">
        <color theme="3" tint="-0.499984740745262"/>
      </top>
      <bottom style="thin">
        <color theme="3" tint="-0.499984740745262"/>
      </bottom>
      <diagonal/>
    </border>
    <border>
      <left style="thin">
        <color indexed="64"/>
      </left>
      <right style="thin">
        <color theme="1" tint="0.34998626667073579"/>
      </right>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s>
  <cellStyleXfs count="4">
    <xf numFmtId="0" fontId="0" fillId="0" borderId="0"/>
    <xf numFmtId="9" fontId="1" fillId="0" borderId="0" applyFont="0" applyFill="0" applyBorder="0" applyAlignment="0" applyProtection="0"/>
    <xf numFmtId="0" fontId="11" fillId="0" borderId="0"/>
    <xf numFmtId="0" fontId="12" fillId="0" borderId="0"/>
  </cellStyleXfs>
  <cellXfs count="63">
    <xf numFmtId="0" fontId="0" fillId="0" borderId="0" xfId="0"/>
    <xf numFmtId="0" fontId="3" fillId="0" borderId="0" xfId="0" applyFont="1"/>
    <xf numFmtId="0" fontId="0" fillId="0" borderId="2" xfId="0" applyFont="1" applyBorder="1"/>
    <xf numFmtId="5" fontId="0" fillId="0" borderId="2" xfId="0" applyNumberFormat="1" applyFont="1" applyBorder="1"/>
    <xf numFmtId="5" fontId="0" fillId="0" borderId="3" xfId="0" applyNumberFormat="1" applyFont="1" applyBorder="1"/>
    <xf numFmtId="5" fontId="0" fillId="0" borderId="2" xfId="0" applyNumberFormat="1" applyBorder="1"/>
    <xf numFmtId="5" fontId="0" fillId="0" borderId="3" xfId="0" applyNumberFormat="1" applyBorder="1"/>
    <xf numFmtId="0" fontId="2" fillId="3" borderId="2" xfId="0" applyFont="1" applyFill="1" applyBorder="1"/>
    <xf numFmtId="0" fontId="5" fillId="0" borderId="0" xfId="0" quotePrefix="1" applyFont="1"/>
    <xf numFmtId="5" fontId="0" fillId="0" borderId="1" xfId="0" applyNumberFormat="1" applyBorder="1"/>
    <xf numFmtId="5" fontId="2" fillId="3" borderId="1" xfId="0" applyNumberFormat="1" applyFont="1" applyFill="1" applyBorder="1"/>
    <xf numFmtId="5" fontId="0" fillId="0" borderId="1" xfId="0" applyNumberFormat="1" applyFont="1" applyBorder="1"/>
    <xf numFmtId="10" fontId="0" fillId="0" borderId="10" xfId="1" applyNumberFormat="1" applyFont="1" applyBorder="1"/>
    <xf numFmtId="10" fontId="2" fillId="3" borderId="10" xfId="1" applyNumberFormat="1" applyFont="1" applyFill="1" applyBorder="1"/>
    <xf numFmtId="0" fontId="2" fillId="3" borderId="3" xfId="0" applyFont="1" applyFill="1" applyBorder="1"/>
    <xf numFmtId="0" fontId="0" fillId="0" borderId="8" xfId="0" applyFont="1" applyBorder="1"/>
    <xf numFmtId="5" fontId="0" fillId="0" borderId="7" xfId="0" applyNumberFormat="1" applyBorder="1"/>
    <xf numFmtId="5" fontId="0" fillId="0" borderId="8" xfId="0" applyNumberFormat="1" applyBorder="1"/>
    <xf numFmtId="5" fontId="0" fillId="0" borderId="9" xfId="0" applyNumberFormat="1" applyBorder="1"/>
    <xf numFmtId="10" fontId="0" fillId="0" borderId="11" xfId="1" applyNumberFormat="1" applyFont="1" applyBorder="1"/>
    <xf numFmtId="0" fontId="0" fillId="0" borderId="0" xfId="0" applyFill="1"/>
    <xf numFmtId="0" fontId="0" fillId="0" borderId="0" xfId="0" applyFill="1" applyBorder="1"/>
    <xf numFmtId="0" fontId="8" fillId="0" borderId="0" xfId="0" applyFont="1" applyBorder="1"/>
    <xf numFmtId="0" fontId="8" fillId="0" borderId="0" xfId="0" applyFont="1"/>
    <xf numFmtId="0" fontId="8" fillId="0" borderId="0" xfId="0" applyFont="1" applyFill="1"/>
    <xf numFmtId="0" fontId="9" fillId="5" borderId="4"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9" fillId="5" borderId="2" xfId="0" applyFont="1" applyFill="1" applyBorder="1"/>
    <xf numFmtId="0" fontId="9" fillId="5" borderId="3" xfId="0" applyFont="1" applyFill="1" applyBorder="1"/>
    <xf numFmtId="5" fontId="9" fillId="5" borderId="1" xfId="0" applyNumberFormat="1" applyFont="1" applyFill="1" applyBorder="1"/>
    <xf numFmtId="10" fontId="9" fillId="5" borderId="10" xfId="1" applyNumberFormat="1" applyFont="1" applyFill="1" applyBorder="1"/>
    <xf numFmtId="0" fontId="10" fillId="4" borderId="13" xfId="0" applyFont="1" applyFill="1" applyBorder="1" applyAlignment="1">
      <alignment horizontal="center" vertical="center" wrapText="1"/>
    </xf>
    <xf numFmtId="0" fontId="0" fillId="0" borderId="14" xfId="0" applyFont="1" applyBorder="1"/>
    <xf numFmtId="0" fontId="0" fillId="0" borderId="15" xfId="0" applyFont="1" applyBorder="1"/>
    <xf numFmtId="0" fontId="10" fillId="4" borderId="17"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0" fillId="0" borderId="21" xfId="0" applyFont="1" applyBorder="1"/>
    <xf numFmtId="0" fontId="0" fillId="0" borderId="22" xfId="0" applyFont="1" applyBorder="1"/>
    <xf numFmtId="0" fontId="9" fillId="5" borderId="22" xfId="0" applyFont="1" applyFill="1" applyBorder="1"/>
    <xf numFmtId="0" fontId="0" fillId="0" borderId="18" xfId="0" applyFont="1" applyBorder="1" applyAlignment="1">
      <alignment wrapText="1"/>
    </xf>
    <xf numFmtId="0" fontId="0" fillId="0" borderId="19" xfId="0" applyFont="1" applyBorder="1" applyAlignment="1">
      <alignment wrapText="1"/>
    </xf>
    <xf numFmtId="0" fontId="0" fillId="0" borderId="3" xfId="0" applyFont="1" applyBorder="1" applyAlignment="1">
      <alignment wrapText="1"/>
    </xf>
    <xf numFmtId="0" fontId="2" fillId="3" borderId="3" xfId="0" applyFont="1" applyFill="1" applyBorder="1" applyAlignment="1">
      <alignment wrapText="1"/>
    </xf>
    <xf numFmtId="0" fontId="9" fillId="5" borderId="3" xfId="0" applyFont="1" applyFill="1" applyBorder="1" applyAlignment="1">
      <alignment wrapText="1"/>
    </xf>
    <xf numFmtId="0" fontId="7" fillId="0" borderId="0" xfId="0" applyFont="1" applyFill="1" applyBorder="1" applyAlignment="1">
      <alignment horizontal="left" vertical="top"/>
    </xf>
    <xf numFmtId="5" fontId="0" fillId="3" borderId="9" xfId="0" applyNumberFormat="1" applyFill="1" applyBorder="1"/>
    <xf numFmtId="5" fontId="0" fillId="3" borderId="3" xfId="0" applyNumberFormat="1" applyFill="1" applyBorder="1"/>
    <xf numFmtId="5" fontId="0" fillId="6" borderId="1" xfId="0" applyNumberFormat="1" applyFill="1" applyBorder="1"/>
    <xf numFmtId="5" fontId="0" fillId="6" borderId="2" xfId="0" applyNumberFormat="1" applyFill="1" applyBorder="1"/>
    <xf numFmtId="0" fontId="9" fillId="5" borderId="5" xfId="0" applyFont="1" applyFill="1" applyBorder="1" applyAlignment="1">
      <alignment horizontal="center"/>
    </xf>
    <xf numFmtId="0" fontId="9" fillId="5" borderId="12" xfId="0" applyFont="1" applyFill="1" applyBorder="1" applyAlignment="1">
      <alignment horizontal="center"/>
    </xf>
    <xf numFmtId="0" fontId="9" fillId="5" borderId="6" xfId="0" applyFont="1" applyFill="1" applyBorder="1" applyAlignment="1">
      <alignment horizontal="center"/>
    </xf>
    <xf numFmtId="0" fontId="6" fillId="2" borderId="16" xfId="0" applyFont="1" applyFill="1" applyBorder="1" applyAlignment="1">
      <alignment horizontal="center" wrapText="1"/>
    </xf>
    <xf numFmtId="0" fontId="6" fillId="2" borderId="0" xfId="0" applyFont="1" applyFill="1" applyBorder="1" applyAlignment="1">
      <alignment horizontal="center" wrapText="1"/>
    </xf>
    <xf numFmtId="0" fontId="4" fillId="2" borderId="16" xfId="0" applyFont="1" applyFill="1" applyBorder="1" applyAlignment="1">
      <alignment horizontal="center" wrapText="1"/>
    </xf>
    <xf numFmtId="0" fontId="4" fillId="2" borderId="0" xfId="0" applyFont="1" applyFill="1" applyBorder="1" applyAlignment="1">
      <alignment horizontal="center" wrapText="1"/>
    </xf>
    <xf numFmtId="0" fontId="7" fillId="2" borderId="16" xfId="0" applyFont="1" applyFill="1" applyBorder="1" applyAlignment="1">
      <alignment horizontal="center" vertical="top" wrapText="1"/>
    </xf>
    <xf numFmtId="0" fontId="7" fillId="2" borderId="0" xfId="0" applyFont="1" applyFill="1" applyBorder="1" applyAlignment="1">
      <alignment horizontal="center" vertical="top" wrapText="1"/>
    </xf>
    <xf numFmtId="0" fontId="13" fillId="0" borderId="0" xfId="3" applyFont="1" applyBorder="1" applyAlignment="1">
      <alignment horizontal="left"/>
    </xf>
    <xf numFmtId="10" fontId="0" fillId="0" borderId="10" xfId="1" applyNumberFormat="1" applyFont="1" applyBorder="1" applyAlignment="1">
      <alignment wrapText="1"/>
    </xf>
  </cellXfs>
  <cellStyles count="4">
    <cellStyle name="Normal" xfId="0" builtinId="0"/>
    <cellStyle name="Normal 2" xfId="2"/>
    <cellStyle name="Normal 3"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zoomScaleNormal="100" workbookViewId="0">
      <selection activeCell="D17" sqref="D17"/>
    </sheetView>
  </sheetViews>
  <sheetFormatPr defaultRowHeight="15" x14ac:dyDescent="0.25"/>
  <cols>
    <col min="1" max="1" width="7.28515625" customWidth="1"/>
    <col min="2" max="2" width="10" customWidth="1"/>
    <col min="3" max="3" width="25.42578125" customWidth="1"/>
    <col min="4" max="4" width="27" customWidth="1"/>
    <col min="5" max="6" width="14.5703125" bestFit="1" customWidth="1"/>
    <col min="7" max="7" width="15.140625" bestFit="1" customWidth="1"/>
    <col min="8" max="8" width="1.42578125" customWidth="1"/>
    <col min="9" max="9" width="14.5703125" bestFit="1" customWidth="1"/>
    <col min="10" max="10" width="14.7109375" bestFit="1" customWidth="1"/>
    <col min="11" max="11" width="15.140625" bestFit="1" customWidth="1"/>
    <col min="12" max="12" width="1.28515625" style="20" customWidth="1"/>
    <col min="13" max="13" width="16" customWidth="1"/>
    <col min="14" max="14" width="3.42578125" customWidth="1"/>
    <col min="15" max="15" width="29.140625" customWidth="1"/>
  </cols>
  <sheetData>
    <row r="1" spans="1:15" s="1" customFormat="1" ht="18" customHeight="1" x14ac:dyDescent="0.3">
      <c r="A1" s="55" t="s">
        <v>50</v>
      </c>
      <c r="B1" s="56"/>
      <c r="C1" s="56"/>
      <c r="D1" s="56"/>
      <c r="E1" s="56"/>
      <c r="F1" s="56"/>
      <c r="G1" s="56"/>
      <c r="H1" s="56"/>
      <c r="I1" s="56"/>
      <c r="J1" s="56"/>
      <c r="K1" s="56"/>
      <c r="L1" s="56"/>
      <c r="M1" s="56"/>
      <c r="N1" s="56"/>
      <c r="O1" s="56"/>
    </row>
    <row r="2" spans="1:15" s="1" customFormat="1" ht="12.75" x14ac:dyDescent="0.2">
      <c r="A2" s="57"/>
      <c r="B2" s="58"/>
      <c r="C2" s="58"/>
      <c r="D2" s="58"/>
      <c r="E2" s="58"/>
      <c r="F2" s="58"/>
      <c r="G2" s="58"/>
      <c r="H2" s="58"/>
      <c r="I2" s="58"/>
      <c r="J2" s="58"/>
      <c r="K2" s="58"/>
      <c r="L2" s="58"/>
      <c r="M2" s="58"/>
      <c r="N2" s="58"/>
      <c r="O2" s="58"/>
    </row>
    <row r="3" spans="1:15" s="1" customFormat="1" ht="36.75" customHeight="1" x14ac:dyDescent="0.2">
      <c r="A3" s="59" t="s">
        <v>48</v>
      </c>
      <c r="B3" s="60"/>
      <c r="C3" s="60"/>
      <c r="D3" s="60"/>
      <c r="E3" s="60"/>
      <c r="F3" s="60"/>
      <c r="G3" s="60"/>
      <c r="H3" s="60"/>
      <c r="I3" s="60"/>
      <c r="J3" s="60"/>
      <c r="K3" s="60"/>
      <c r="L3" s="60"/>
      <c r="M3" s="60"/>
      <c r="N3" s="60"/>
      <c r="O3" s="60"/>
    </row>
    <row r="4" spans="1:15" ht="18.75" x14ac:dyDescent="0.3">
      <c r="A4" s="61" t="s">
        <v>45</v>
      </c>
      <c r="B4" s="61"/>
      <c r="C4" s="61"/>
      <c r="D4" s="61"/>
      <c r="E4" s="61"/>
      <c r="F4" s="61"/>
      <c r="G4" s="61"/>
      <c r="H4" s="61"/>
      <c r="I4" s="61"/>
    </row>
    <row r="5" spans="1:15" ht="19.5" customHeight="1" x14ac:dyDescent="0.25">
      <c r="A5" s="47"/>
      <c r="B5" s="22"/>
      <c r="C5" s="22"/>
      <c r="D5" s="22"/>
      <c r="E5" s="52" t="s">
        <v>46</v>
      </c>
      <c r="F5" s="53"/>
      <c r="G5" s="54"/>
      <c r="H5" s="23"/>
      <c r="I5" s="52" t="s">
        <v>47</v>
      </c>
      <c r="J5" s="53"/>
      <c r="K5" s="54"/>
      <c r="L5" s="24"/>
      <c r="M5" s="25" t="s">
        <v>39</v>
      </c>
      <c r="O5" s="25"/>
    </row>
    <row r="6" spans="1:15" ht="29.25" customHeight="1" x14ac:dyDescent="0.25">
      <c r="A6" s="38" t="s">
        <v>0</v>
      </c>
      <c r="B6" s="27" t="s">
        <v>1</v>
      </c>
      <c r="C6" s="34" t="s">
        <v>2</v>
      </c>
      <c r="D6" s="37" t="s">
        <v>3</v>
      </c>
      <c r="E6" s="26" t="s">
        <v>37</v>
      </c>
      <c r="F6" s="27" t="s">
        <v>4</v>
      </c>
      <c r="G6" s="28" t="s">
        <v>38</v>
      </c>
      <c r="H6" s="23"/>
      <c r="I6" s="26" t="s">
        <v>37</v>
      </c>
      <c r="J6" s="27" t="s">
        <v>4</v>
      </c>
      <c r="K6" s="28" t="s">
        <v>38</v>
      </c>
      <c r="L6" s="24"/>
      <c r="M6" s="29" t="s">
        <v>40</v>
      </c>
      <c r="O6" s="29" t="s">
        <v>43</v>
      </c>
    </row>
    <row r="7" spans="1:15" x14ac:dyDescent="0.25">
      <c r="A7" s="39" t="s">
        <v>5</v>
      </c>
      <c r="B7" s="15" t="s">
        <v>6</v>
      </c>
      <c r="C7" s="35" t="s">
        <v>7</v>
      </c>
      <c r="D7" s="42" t="s">
        <v>20</v>
      </c>
      <c r="E7" s="16">
        <v>19825.169999999998</v>
      </c>
      <c r="F7" s="17">
        <v>17804.5</v>
      </c>
      <c r="G7" s="18">
        <f>E7-F7</f>
        <v>2020.6699999999983</v>
      </c>
      <c r="I7" s="16">
        <v>26471</v>
      </c>
      <c r="J7" s="17"/>
      <c r="K7" s="18">
        <f>I7-J7</f>
        <v>26471</v>
      </c>
      <c r="M7" s="19">
        <f>IFERROR((I7-E7)/E7,0)</f>
        <v>0.33522184172947833</v>
      </c>
      <c r="O7" s="19" t="s">
        <v>49</v>
      </c>
    </row>
    <row r="8" spans="1:15" x14ac:dyDescent="0.25">
      <c r="A8" s="40"/>
      <c r="B8" s="2"/>
      <c r="C8" s="36"/>
      <c r="D8" s="43" t="s">
        <v>19</v>
      </c>
      <c r="E8" s="9"/>
      <c r="F8" s="5"/>
      <c r="G8" s="18">
        <f t="shared" ref="G8:G15" si="0">E8-F8</f>
        <v>0</v>
      </c>
      <c r="I8" s="9"/>
      <c r="J8" s="5"/>
      <c r="K8" s="18">
        <f t="shared" ref="K8:K15" si="1">I8-J8</f>
        <v>0</v>
      </c>
      <c r="M8" s="12">
        <f t="shared" ref="M8:M27" si="2">IFERROR((I8-E8)/E8,0)</f>
        <v>0</v>
      </c>
      <c r="O8" s="12"/>
    </row>
    <row r="9" spans="1:15" x14ac:dyDescent="0.25">
      <c r="A9" s="40"/>
      <c r="B9" s="2"/>
      <c r="C9" s="36"/>
      <c r="D9" s="43" t="s">
        <v>18</v>
      </c>
      <c r="E9" s="9"/>
      <c r="F9" s="5"/>
      <c r="G9" s="18">
        <f t="shared" si="0"/>
        <v>0</v>
      </c>
      <c r="I9" s="9">
        <v>7426.93</v>
      </c>
      <c r="J9" s="5"/>
      <c r="K9" s="18">
        <f t="shared" si="1"/>
        <v>7426.93</v>
      </c>
      <c r="M9" s="12">
        <f t="shared" si="2"/>
        <v>0</v>
      </c>
      <c r="O9" s="12"/>
    </row>
    <row r="10" spans="1:15" x14ac:dyDescent="0.25">
      <c r="A10" s="40"/>
      <c r="B10" s="2"/>
      <c r="C10" s="36"/>
      <c r="D10" s="43" t="s">
        <v>25</v>
      </c>
      <c r="E10" s="9">
        <v>100678.06</v>
      </c>
      <c r="F10" s="5">
        <v>52134.91</v>
      </c>
      <c r="G10" s="18">
        <f t="shared" si="0"/>
        <v>48543.149999999994</v>
      </c>
      <c r="I10" s="9">
        <v>356044</v>
      </c>
      <c r="J10" s="5"/>
      <c r="K10" s="18">
        <f t="shared" si="1"/>
        <v>356044</v>
      </c>
      <c r="M10" s="12">
        <f t="shared" si="2"/>
        <v>2.5364606747487985</v>
      </c>
      <c r="O10" s="12" t="s">
        <v>52</v>
      </c>
    </row>
    <row r="11" spans="1:15" ht="18" customHeight="1" x14ac:dyDescent="0.25">
      <c r="A11" s="40"/>
      <c r="B11" s="2"/>
      <c r="C11" s="2"/>
      <c r="D11" s="44" t="s">
        <v>41</v>
      </c>
      <c r="E11" s="9">
        <v>5237299.71</v>
      </c>
      <c r="F11" s="5">
        <v>3782446.91</v>
      </c>
      <c r="G11" s="18">
        <f t="shared" si="0"/>
        <v>1454852.7999999998</v>
      </c>
      <c r="I11" s="9">
        <v>6166973</v>
      </c>
      <c r="J11" s="5"/>
      <c r="K11" s="18">
        <f t="shared" si="1"/>
        <v>6166973</v>
      </c>
      <c r="M11" s="12">
        <f t="shared" si="2"/>
        <v>0.1775100417157528</v>
      </c>
      <c r="O11" s="12" t="s">
        <v>51</v>
      </c>
    </row>
    <row r="12" spans="1:15" x14ac:dyDescent="0.25">
      <c r="A12" s="40"/>
      <c r="B12" s="2"/>
      <c r="C12" s="2"/>
      <c r="D12" s="44" t="s">
        <v>24</v>
      </c>
      <c r="E12" s="9">
        <v>45100.75</v>
      </c>
      <c r="F12" s="5">
        <v>41389.15</v>
      </c>
      <c r="G12" s="18">
        <f t="shared" si="0"/>
        <v>3711.5999999999985</v>
      </c>
      <c r="I12" s="9">
        <v>35842</v>
      </c>
      <c r="J12" s="5"/>
      <c r="K12" s="18">
        <f t="shared" si="1"/>
        <v>35842</v>
      </c>
      <c r="M12" s="12">
        <f t="shared" si="2"/>
        <v>-0.20529037765447358</v>
      </c>
      <c r="O12" s="12"/>
    </row>
    <row r="13" spans="1:15" x14ac:dyDescent="0.25">
      <c r="A13" s="40"/>
      <c r="B13" s="2"/>
      <c r="C13" s="2"/>
      <c r="D13" s="44" t="s">
        <v>22</v>
      </c>
      <c r="E13" s="9">
        <v>1345.72</v>
      </c>
      <c r="F13" s="5">
        <v>1116.97</v>
      </c>
      <c r="G13" s="18">
        <f t="shared" si="0"/>
        <v>228.75</v>
      </c>
      <c r="I13" s="9">
        <v>1118</v>
      </c>
      <c r="J13" s="5"/>
      <c r="K13" s="18">
        <f t="shared" si="1"/>
        <v>1118</v>
      </c>
      <c r="M13" s="12">
        <f t="shared" si="2"/>
        <v>-0.16921796510418216</v>
      </c>
      <c r="O13" s="12"/>
    </row>
    <row r="14" spans="1:15" ht="30" x14ac:dyDescent="0.25">
      <c r="A14" s="40"/>
      <c r="B14" s="2"/>
      <c r="C14" s="2"/>
      <c r="D14" s="44" t="s">
        <v>23</v>
      </c>
      <c r="E14" s="9">
        <f>551807.59+ 10900</f>
        <v>562707.59</v>
      </c>
      <c r="F14" s="5">
        <v>507887.72</v>
      </c>
      <c r="G14" s="18">
        <f t="shared" si="0"/>
        <v>54819.869999999995</v>
      </c>
      <c r="I14" s="9">
        <f>573105.58+ 10900</f>
        <v>584005.57999999996</v>
      </c>
      <c r="J14" s="5">
        <v>0</v>
      </c>
      <c r="K14" s="18">
        <f t="shared" si="1"/>
        <v>584005.57999999996</v>
      </c>
      <c r="M14" s="12">
        <f t="shared" si="2"/>
        <v>3.7849125155749175E-2</v>
      </c>
      <c r="O14" s="12"/>
    </row>
    <row r="15" spans="1:15" x14ac:dyDescent="0.25">
      <c r="A15" s="40"/>
      <c r="B15" s="2"/>
      <c r="C15" s="2"/>
      <c r="D15" s="44" t="s">
        <v>21</v>
      </c>
      <c r="E15" s="9"/>
      <c r="F15" s="5"/>
      <c r="G15" s="18">
        <f t="shared" si="0"/>
        <v>0</v>
      </c>
      <c r="I15" s="9">
        <v>3373</v>
      </c>
      <c r="J15" s="5"/>
      <c r="K15" s="18">
        <f t="shared" si="1"/>
        <v>3373</v>
      </c>
      <c r="M15" s="12">
        <f t="shared" si="2"/>
        <v>0</v>
      </c>
      <c r="O15" s="12"/>
    </row>
    <row r="16" spans="1:15" x14ac:dyDescent="0.25">
      <c r="A16" s="40"/>
      <c r="B16" s="2"/>
      <c r="C16" s="7" t="s">
        <v>8</v>
      </c>
      <c r="D16" s="45"/>
      <c r="E16" s="10">
        <f>SUM(E7:E15)</f>
        <v>5966957</v>
      </c>
      <c r="F16" s="10">
        <f>SUM(F7:F15)</f>
        <v>4402780.1600000001</v>
      </c>
      <c r="G16" s="10">
        <f>SUM(G7:G15)</f>
        <v>1564176.8399999999</v>
      </c>
      <c r="I16" s="10">
        <f>SUM(I7:I15)</f>
        <v>7181253.5099999998</v>
      </c>
      <c r="J16" s="10">
        <f t="shared" ref="J16:K16" si="3">SUM(J7:J15)</f>
        <v>0</v>
      </c>
      <c r="K16" s="10">
        <f t="shared" si="3"/>
        <v>7181253.5099999998</v>
      </c>
      <c r="M16" s="13">
        <f t="shared" si="2"/>
        <v>0.2035034792441105</v>
      </c>
      <c r="O16" s="13"/>
    </row>
    <row r="17" spans="1:15" ht="30" x14ac:dyDescent="0.25">
      <c r="A17" s="40"/>
      <c r="B17" s="2" t="s">
        <v>26</v>
      </c>
      <c r="C17" s="2" t="s">
        <v>27</v>
      </c>
      <c r="D17" s="44" t="s">
        <v>23</v>
      </c>
      <c r="E17" s="11">
        <v>1500</v>
      </c>
      <c r="F17" s="3">
        <v>0</v>
      </c>
      <c r="G17" s="18">
        <f>E17-F17</f>
        <v>1500</v>
      </c>
      <c r="I17" s="11">
        <v>3000</v>
      </c>
      <c r="J17" s="3">
        <v>0</v>
      </c>
      <c r="K17" s="4">
        <f>I17-J17</f>
        <v>3000</v>
      </c>
      <c r="M17" s="12">
        <f t="shared" si="2"/>
        <v>1</v>
      </c>
      <c r="O17" s="12"/>
    </row>
    <row r="18" spans="1:15" x14ac:dyDescent="0.25">
      <c r="A18" s="40"/>
      <c r="B18" s="2"/>
      <c r="C18" s="7" t="s">
        <v>28</v>
      </c>
      <c r="D18" s="45"/>
      <c r="E18" s="10">
        <f>SUM(E17)</f>
        <v>1500</v>
      </c>
      <c r="F18" s="10">
        <f>SUM(F17)</f>
        <v>0</v>
      </c>
      <c r="G18" s="48">
        <f t="shared" ref="G18:G26" si="4">E18-F18</f>
        <v>1500</v>
      </c>
      <c r="I18" s="10">
        <f>I17</f>
        <v>3000</v>
      </c>
      <c r="J18" s="10">
        <f t="shared" ref="J18:K18" si="5">J17</f>
        <v>0</v>
      </c>
      <c r="K18" s="10">
        <f t="shared" si="5"/>
        <v>3000</v>
      </c>
      <c r="M18" s="13">
        <f t="shared" si="2"/>
        <v>1</v>
      </c>
      <c r="O18" s="13"/>
    </row>
    <row r="19" spans="1:15" ht="30" x14ac:dyDescent="0.25">
      <c r="A19" s="40"/>
      <c r="B19" s="2" t="s">
        <v>29</v>
      </c>
      <c r="C19" s="2" t="s">
        <v>30</v>
      </c>
      <c r="D19" s="44" t="s">
        <v>23</v>
      </c>
      <c r="E19" s="9">
        <v>0</v>
      </c>
      <c r="F19" s="5">
        <v>0</v>
      </c>
      <c r="G19" s="18">
        <f t="shared" si="4"/>
        <v>0</v>
      </c>
      <c r="I19" s="9">
        <v>0</v>
      </c>
      <c r="J19" s="5">
        <v>0</v>
      </c>
      <c r="K19" s="6">
        <f>I19-J19</f>
        <v>0</v>
      </c>
      <c r="M19" s="12">
        <f t="shared" si="2"/>
        <v>0</v>
      </c>
      <c r="O19" s="12"/>
    </row>
    <row r="20" spans="1:15" x14ac:dyDescent="0.25">
      <c r="A20" s="40"/>
      <c r="B20" s="2"/>
      <c r="C20" s="7" t="s">
        <v>31</v>
      </c>
      <c r="D20" s="45"/>
      <c r="E20" s="10">
        <f>SUM(E19)</f>
        <v>0</v>
      </c>
      <c r="F20" s="10">
        <f>SUM(F19)</f>
        <v>0</v>
      </c>
      <c r="G20" s="48">
        <f t="shared" si="4"/>
        <v>0</v>
      </c>
      <c r="I20" s="10">
        <f>I19</f>
        <v>0</v>
      </c>
      <c r="J20" s="10">
        <f t="shared" ref="J20" si="6">J19</f>
        <v>0</v>
      </c>
      <c r="K20" s="49">
        <f t="shared" ref="K20:K26" si="7">I20-J20</f>
        <v>0</v>
      </c>
      <c r="M20" s="13">
        <f t="shared" si="2"/>
        <v>0</v>
      </c>
      <c r="O20" s="13"/>
    </row>
    <row r="21" spans="1:15" ht="30" x14ac:dyDescent="0.25">
      <c r="A21" s="40"/>
      <c r="B21" s="2" t="s">
        <v>12</v>
      </c>
      <c r="C21" s="2" t="s">
        <v>13</v>
      </c>
      <c r="D21" s="44" t="s">
        <v>23</v>
      </c>
      <c r="E21" s="9">
        <v>645</v>
      </c>
      <c r="F21" s="5">
        <v>0</v>
      </c>
      <c r="G21" s="18">
        <f t="shared" si="4"/>
        <v>645</v>
      </c>
      <c r="I21" s="9">
        <v>1000</v>
      </c>
      <c r="J21" s="5">
        <v>0</v>
      </c>
      <c r="K21" s="6">
        <f t="shared" si="7"/>
        <v>1000</v>
      </c>
      <c r="M21" s="12">
        <f t="shared" si="2"/>
        <v>0.55038759689922478</v>
      </c>
      <c r="O21" s="12"/>
    </row>
    <row r="22" spans="1:15" x14ac:dyDescent="0.25">
      <c r="A22" s="40"/>
      <c r="B22" s="2"/>
      <c r="C22" s="7" t="s">
        <v>14</v>
      </c>
      <c r="D22" s="45"/>
      <c r="E22" s="10">
        <f>SUM(E21)</f>
        <v>645</v>
      </c>
      <c r="F22" s="10">
        <f>SUM(F21)</f>
        <v>0</v>
      </c>
      <c r="G22" s="48">
        <f t="shared" si="4"/>
        <v>645</v>
      </c>
      <c r="I22" s="10">
        <f>I21</f>
        <v>1000</v>
      </c>
      <c r="J22" s="10">
        <f t="shared" ref="J22" si="8">J21</f>
        <v>0</v>
      </c>
      <c r="K22" s="49">
        <f t="shared" si="7"/>
        <v>1000</v>
      </c>
      <c r="M22" s="13">
        <f t="shared" si="2"/>
        <v>0.55038759689922478</v>
      </c>
      <c r="O22" s="13"/>
    </row>
    <row r="23" spans="1:15" ht="30" x14ac:dyDescent="0.25">
      <c r="A23" s="40"/>
      <c r="B23" s="2" t="s">
        <v>15</v>
      </c>
      <c r="C23" s="2" t="s">
        <v>16</v>
      </c>
      <c r="D23" s="44" t="s">
        <v>23</v>
      </c>
      <c r="E23" s="9">
        <v>0</v>
      </c>
      <c r="F23" s="5">
        <v>0</v>
      </c>
      <c r="G23" s="18">
        <f t="shared" si="4"/>
        <v>0</v>
      </c>
      <c r="I23" s="9">
        <v>0</v>
      </c>
      <c r="J23" s="5">
        <v>0</v>
      </c>
      <c r="K23" s="6">
        <f t="shared" si="7"/>
        <v>0</v>
      </c>
      <c r="M23" s="12">
        <f t="shared" si="2"/>
        <v>0</v>
      </c>
      <c r="O23" s="12"/>
    </row>
    <row r="24" spans="1:15" x14ac:dyDescent="0.25">
      <c r="A24" s="40"/>
      <c r="B24" s="2"/>
      <c r="C24" s="7" t="s">
        <v>17</v>
      </c>
      <c r="D24" s="45"/>
      <c r="E24" s="10">
        <f>SUM(E23)</f>
        <v>0</v>
      </c>
      <c r="F24" s="10">
        <f>SUM(F23)</f>
        <v>0</v>
      </c>
      <c r="G24" s="48">
        <f t="shared" si="4"/>
        <v>0</v>
      </c>
      <c r="I24" s="10">
        <f>I23</f>
        <v>0</v>
      </c>
      <c r="J24" s="10">
        <f t="shared" ref="J24" si="9">J23</f>
        <v>0</v>
      </c>
      <c r="K24" s="49">
        <f t="shared" si="7"/>
        <v>0</v>
      </c>
      <c r="M24" s="13">
        <f t="shared" si="2"/>
        <v>0</v>
      </c>
      <c r="O24" s="13"/>
    </row>
    <row r="25" spans="1:15" ht="30" x14ac:dyDescent="0.25">
      <c r="A25" s="40"/>
      <c r="B25" s="2" t="s">
        <v>9</v>
      </c>
      <c r="C25" s="2" t="s">
        <v>10</v>
      </c>
      <c r="D25" s="44" t="s">
        <v>23</v>
      </c>
      <c r="E25" s="9">
        <v>0</v>
      </c>
      <c r="F25" s="5">
        <v>0</v>
      </c>
      <c r="G25" s="18">
        <f t="shared" si="4"/>
        <v>0</v>
      </c>
      <c r="I25" s="9">
        <v>0</v>
      </c>
      <c r="J25" s="5">
        <v>0</v>
      </c>
      <c r="K25" s="6">
        <f t="shared" si="7"/>
        <v>0</v>
      </c>
      <c r="M25" s="12">
        <f t="shared" si="2"/>
        <v>0</v>
      </c>
      <c r="O25" s="12"/>
    </row>
    <row r="26" spans="1:15" x14ac:dyDescent="0.25">
      <c r="A26" s="40"/>
      <c r="B26" s="2"/>
      <c r="C26" s="7" t="s">
        <v>11</v>
      </c>
      <c r="D26" s="45"/>
      <c r="E26" s="10">
        <f>SUM(E25)</f>
        <v>0</v>
      </c>
      <c r="F26" s="10">
        <f t="shared" ref="F26" si="10">SUM(F25)</f>
        <v>0</v>
      </c>
      <c r="G26" s="48">
        <f t="shared" si="4"/>
        <v>0</v>
      </c>
      <c r="I26" s="10">
        <f>I25</f>
        <v>0</v>
      </c>
      <c r="J26" s="10">
        <f t="shared" ref="J26" si="11">J25</f>
        <v>0</v>
      </c>
      <c r="K26" s="49">
        <f t="shared" si="7"/>
        <v>0</v>
      </c>
      <c r="M26" s="13">
        <f t="shared" si="2"/>
        <v>0</v>
      </c>
      <c r="O26" s="13"/>
    </row>
    <row r="27" spans="1:15" s="23" customFormat="1" ht="14.25" x14ac:dyDescent="0.25">
      <c r="A27" s="41" t="s">
        <v>32</v>
      </c>
      <c r="B27" s="30"/>
      <c r="C27" s="30"/>
      <c r="D27" s="46"/>
      <c r="E27" s="32">
        <f>E26+E24+E22+E20+E18+E16</f>
        <v>5969102</v>
      </c>
      <c r="F27" s="32">
        <f t="shared" ref="F27" si="12">F26+F24+F22+F20+F18+F16</f>
        <v>4402780.1600000001</v>
      </c>
      <c r="G27" s="32">
        <f>G26+G24+G22+G20+G18+G16</f>
        <v>1566321.8399999999</v>
      </c>
      <c r="I27" s="32">
        <f>I16+I18+I20+I22+I24+I26</f>
        <v>7185253.5099999998</v>
      </c>
      <c r="J27" s="32">
        <f t="shared" ref="J27:K27" si="13">J16+J18+J20+J22+J24+J26</f>
        <v>0</v>
      </c>
      <c r="K27" s="32">
        <f t="shared" si="13"/>
        <v>7185253.5099999998</v>
      </c>
      <c r="L27" s="24"/>
      <c r="M27" s="33">
        <f t="shared" si="2"/>
        <v>0.20374111717306886</v>
      </c>
      <c r="O27" s="33"/>
    </row>
    <row r="28" spans="1:15" x14ac:dyDescent="0.25">
      <c r="A28" s="8"/>
    </row>
    <row r="29" spans="1:15" x14ac:dyDescent="0.25">
      <c r="A29" s="21"/>
    </row>
  </sheetData>
  <mergeCells count="6">
    <mergeCell ref="I5:K5"/>
    <mergeCell ref="E5:G5"/>
    <mergeCell ref="A1:O1"/>
    <mergeCell ref="A2:O2"/>
    <mergeCell ref="A3:O3"/>
    <mergeCell ref="A4:I4"/>
  </mergeCells>
  <pageMargins left="0.25" right="0.25" top="0.75" bottom="0.75" header="0.3" footer="0.3"/>
  <pageSetup scale="66"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zoomScaleNormal="100" workbookViewId="0">
      <selection activeCell="O14" sqref="O14"/>
    </sheetView>
  </sheetViews>
  <sheetFormatPr defaultRowHeight="15" x14ac:dyDescent="0.25"/>
  <cols>
    <col min="1" max="1" width="7.28515625" customWidth="1"/>
    <col min="2" max="2" width="10" customWidth="1"/>
    <col min="3" max="3" width="25.42578125" customWidth="1"/>
    <col min="4" max="4" width="27" customWidth="1"/>
    <col min="5" max="6" width="14.5703125" bestFit="1" customWidth="1"/>
    <col min="7" max="7" width="15.140625" bestFit="1" customWidth="1"/>
    <col min="8" max="8" width="1.42578125" customWidth="1"/>
    <col min="9" max="9" width="14.5703125" bestFit="1" customWidth="1"/>
    <col min="10" max="10" width="14.7109375" bestFit="1" customWidth="1"/>
    <col min="11" max="11" width="15.140625" bestFit="1" customWidth="1"/>
    <col min="12" max="12" width="1.28515625" style="20" customWidth="1"/>
    <col min="13" max="13" width="16" customWidth="1"/>
    <col min="14" max="14" width="1.28515625" customWidth="1"/>
    <col min="15" max="15" width="21.85546875" customWidth="1"/>
  </cols>
  <sheetData>
    <row r="1" spans="1:15" s="1" customFormat="1" ht="18" customHeight="1" x14ac:dyDescent="0.3">
      <c r="A1" s="55" t="s">
        <v>50</v>
      </c>
      <c r="B1" s="56"/>
      <c r="C1" s="56"/>
      <c r="D1" s="56"/>
      <c r="E1" s="56"/>
      <c r="F1" s="56"/>
      <c r="G1" s="56"/>
      <c r="H1" s="56"/>
      <c r="I1" s="56"/>
      <c r="J1" s="56"/>
      <c r="K1" s="56"/>
      <c r="L1" s="56"/>
      <c r="M1" s="56"/>
      <c r="N1" s="56"/>
      <c r="O1" s="56"/>
    </row>
    <row r="2" spans="1:15" s="1" customFormat="1" ht="12.75" x14ac:dyDescent="0.2">
      <c r="A2" s="57"/>
      <c r="B2" s="58"/>
      <c r="C2" s="58"/>
      <c r="D2" s="58"/>
      <c r="E2" s="58"/>
      <c r="F2" s="58"/>
      <c r="G2" s="58"/>
      <c r="H2" s="58"/>
      <c r="I2" s="58"/>
      <c r="J2" s="58"/>
      <c r="K2" s="58"/>
      <c r="L2" s="58"/>
      <c r="M2" s="58"/>
      <c r="N2" s="58"/>
      <c r="O2" s="58"/>
    </row>
    <row r="3" spans="1:15" s="1" customFormat="1" ht="36.75" customHeight="1" x14ac:dyDescent="0.2">
      <c r="A3" s="59" t="s">
        <v>48</v>
      </c>
      <c r="B3" s="60"/>
      <c r="C3" s="60"/>
      <c r="D3" s="60"/>
      <c r="E3" s="60"/>
      <c r="F3" s="60"/>
      <c r="G3" s="60"/>
      <c r="H3" s="60"/>
      <c r="I3" s="60"/>
      <c r="J3" s="60"/>
      <c r="K3" s="60"/>
      <c r="L3" s="60"/>
      <c r="M3" s="60"/>
      <c r="N3" s="60"/>
      <c r="O3" s="60"/>
    </row>
    <row r="4" spans="1:15" ht="18.75" x14ac:dyDescent="0.3">
      <c r="A4" s="61" t="s">
        <v>44</v>
      </c>
      <c r="B4" s="61"/>
      <c r="C4" s="61"/>
      <c r="D4" s="61"/>
      <c r="E4" s="61"/>
      <c r="F4" s="61"/>
      <c r="G4" s="61"/>
      <c r="H4" s="61"/>
      <c r="I4" s="61"/>
    </row>
    <row r="5" spans="1:15" ht="19.5" customHeight="1" x14ac:dyDescent="0.25">
      <c r="A5" s="47"/>
      <c r="B5" s="22"/>
      <c r="C5" s="22"/>
      <c r="D5" s="22"/>
      <c r="E5" s="52" t="s">
        <v>46</v>
      </c>
      <c r="F5" s="53"/>
      <c r="G5" s="54"/>
      <c r="H5" s="23"/>
      <c r="I5" s="52" t="s">
        <v>47</v>
      </c>
      <c r="J5" s="53"/>
      <c r="K5" s="54"/>
      <c r="L5" s="24"/>
      <c r="M5" s="25" t="s">
        <v>39</v>
      </c>
      <c r="O5" s="25"/>
    </row>
    <row r="6" spans="1:15" ht="29.25" customHeight="1" x14ac:dyDescent="0.25">
      <c r="A6" s="38" t="s">
        <v>0</v>
      </c>
      <c r="B6" s="27" t="s">
        <v>1</v>
      </c>
      <c r="C6" s="34" t="s">
        <v>2</v>
      </c>
      <c r="D6" s="37" t="s">
        <v>3</v>
      </c>
      <c r="E6" s="26" t="s">
        <v>37</v>
      </c>
      <c r="F6" s="27" t="s">
        <v>4</v>
      </c>
      <c r="G6" s="28" t="s">
        <v>38</v>
      </c>
      <c r="H6" s="23"/>
      <c r="I6" s="26" t="s">
        <v>37</v>
      </c>
      <c r="J6" s="27" t="s">
        <v>4</v>
      </c>
      <c r="K6" s="28" t="s">
        <v>38</v>
      </c>
      <c r="L6" s="24"/>
      <c r="M6" s="29" t="s">
        <v>40</v>
      </c>
      <c r="O6" s="29" t="s">
        <v>43</v>
      </c>
    </row>
    <row r="7" spans="1:15" x14ac:dyDescent="0.25">
      <c r="A7" s="40" t="s">
        <v>33</v>
      </c>
      <c r="B7" s="2" t="s">
        <v>6</v>
      </c>
      <c r="C7" s="2" t="s">
        <v>7</v>
      </c>
      <c r="D7" s="44" t="s">
        <v>20</v>
      </c>
      <c r="E7" s="50">
        <v>71378.5</v>
      </c>
      <c r="F7" s="51">
        <v>68418.83</v>
      </c>
      <c r="G7" s="6">
        <f>E7-F7</f>
        <v>2959.6699999999983</v>
      </c>
      <c r="I7" s="50">
        <v>65762</v>
      </c>
      <c r="J7" s="5"/>
      <c r="K7" s="6">
        <f>I7-J7</f>
        <v>65762</v>
      </c>
      <c r="M7" s="12">
        <f t="shared" ref="M7:M17" si="0">IFERROR((I7-E7)/E7,0)</f>
        <v>-7.868615899745722E-2</v>
      </c>
      <c r="O7" s="12"/>
    </row>
    <row r="8" spans="1:15" x14ac:dyDescent="0.25">
      <c r="A8" s="40"/>
      <c r="B8" s="2"/>
      <c r="C8" s="2"/>
      <c r="D8" s="44" t="s">
        <v>18</v>
      </c>
      <c r="E8" s="50">
        <v>1119250.32</v>
      </c>
      <c r="F8" s="51">
        <v>1119250.32</v>
      </c>
      <c r="G8" s="6">
        <f t="shared" ref="G8:G15" si="1">E8-F8</f>
        <v>0</v>
      </c>
      <c r="I8" s="50">
        <v>1124372</v>
      </c>
      <c r="J8" s="5"/>
      <c r="K8" s="6">
        <f t="shared" ref="K8:K15" si="2">I8-J8</f>
        <v>1124372</v>
      </c>
      <c r="M8" s="12">
        <f t="shared" si="0"/>
        <v>4.5759915440541799E-3</v>
      </c>
      <c r="O8" s="12"/>
    </row>
    <row r="9" spans="1:15" x14ac:dyDescent="0.25">
      <c r="A9" s="40"/>
      <c r="B9" s="2"/>
      <c r="C9" s="2"/>
      <c r="D9" s="44" t="s">
        <v>34</v>
      </c>
      <c r="E9" s="50">
        <v>17010</v>
      </c>
      <c r="F9" s="51">
        <v>13716.77</v>
      </c>
      <c r="G9" s="6">
        <f t="shared" si="1"/>
        <v>3293.2299999999996</v>
      </c>
      <c r="I9" s="50">
        <v>16284</v>
      </c>
      <c r="J9" s="5"/>
      <c r="K9" s="6">
        <f t="shared" si="2"/>
        <v>16284</v>
      </c>
      <c r="M9" s="12">
        <f t="shared" si="0"/>
        <v>-4.2680776014109349E-2</v>
      </c>
      <c r="O9" s="12"/>
    </row>
    <row r="10" spans="1:15" x14ac:dyDescent="0.25">
      <c r="A10" s="40"/>
      <c r="B10" s="2"/>
      <c r="C10" s="2"/>
      <c r="D10" s="44" t="s">
        <v>25</v>
      </c>
      <c r="E10" s="50">
        <v>124622.09</v>
      </c>
      <c r="F10" s="51">
        <v>124451.09</v>
      </c>
      <c r="G10" s="6">
        <f t="shared" si="1"/>
        <v>171</v>
      </c>
      <c r="I10" s="50">
        <v>134045</v>
      </c>
      <c r="J10" s="5"/>
      <c r="K10" s="6">
        <f t="shared" si="2"/>
        <v>134045</v>
      </c>
      <c r="M10" s="12">
        <f t="shared" si="0"/>
        <v>7.5611875872086592E-2</v>
      </c>
      <c r="O10" s="12"/>
    </row>
    <row r="11" spans="1:15" x14ac:dyDescent="0.25">
      <c r="A11" s="40"/>
      <c r="B11" s="2"/>
      <c r="C11" s="2"/>
      <c r="D11" s="44" t="s">
        <v>42</v>
      </c>
      <c r="E11" s="50">
        <v>2435659</v>
      </c>
      <c r="F11" s="51">
        <v>1872195.5</v>
      </c>
      <c r="G11" s="6">
        <f t="shared" si="1"/>
        <v>563463.5</v>
      </c>
      <c r="I11" s="50">
        <v>2083081</v>
      </c>
      <c r="J11" s="5"/>
      <c r="K11" s="6">
        <f t="shared" si="2"/>
        <v>2083081</v>
      </c>
      <c r="M11" s="12">
        <f t="shared" si="0"/>
        <v>-0.14475671676536001</v>
      </c>
      <c r="O11" s="12"/>
    </row>
    <row r="12" spans="1:15" ht="53.25" customHeight="1" x14ac:dyDescent="0.25">
      <c r="A12" s="40"/>
      <c r="B12" s="2"/>
      <c r="C12" s="2"/>
      <c r="D12" s="44" t="s">
        <v>24</v>
      </c>
      <c r="E12" s="50">
        <v>853046.36</v>
      </c>
      <c r="F12" s="51">
        <v>850262.13</v>
      </c>
      <c r="G12" s="6">
        <f t="shared" si="1"/>
        <v>2784.2299999999814</v>
      </c>
      <c r="I12" s="50">
        <v>1641211</v>
      </c>
      <c r="J12" s="5"/>
      <c r="K12" s="6">
        <f t="shared" si="2"/>
        <v>1641211</v>
      </c>
      <c r="M12" s="12">
        <f t="shared" si="0"/>
        <v>0.92394115602345461</v>
      </c>
      <c r="O12" s="62" t="s">
        <v>53</v>
      </c>
    </row>
    <row r="13" spans="1:15" x14ac:dyDescent="0.25">
      <c r="A13" s="40"/>
      <c r="B13" s="2"/>
      <c r="C13" s="2"/>
      <c r="D13" s="44" t="s">
        <v>22</v>
      </c>
      <c r="E13" s="50">
        <v>12368</v>
      </c>
      <c r="F13" s="51">
        <v>11817.63</v>
      </c>
      <c r="G13" s="6">
        <f t="shared" si="1"/>
        <v>550.3700000000008</v>
      </c>
      <c r="I13" s="50">
        <v>54478</v>
      </c>
      <c r="J13" s="5"/>
      <c r="K13" s="6">
        <f t="shared" si="2"/>
        <v>54478</v>
      </c>
      <c r="M13" s="12">
        <f t="shared" si="0"/>
        <v>3.4047542043984476</v>
      </c>
      <c r="O13" s="12"/>
    </row>
    <row r="14" spans="1:15" ht="30" x14ac:dyDescent="0.25">
      <c r="A14" s="40"/>
      <c r="B14" s="2"/>
      <c r="C14" s="2"/>
      <c r="D14" s="44" t="s">
        <v>35</v>
      </c>
      <c r="E14" s="50">
        <v>510000</v>
      </c>
      <c r="F14" s="51">
        <f>375388.65+ 13588.62</f>
        <v>388977.27</v>
      </c>
      <c r="G14" s="6">
        <f t="shared" si="1"/>
        <v>121022.72999999998</v>
      </c>
      <c r="I14" s="50">
        <v>806204.1</v>
      </c>
      <c r="J14" s="5"/>
      <c r="K14" s="6">
        <f t="shared" si="2"/>
        <v>806204.1</v>
      </c>
      <c r="M14" s="12">
        <f t="shared" si="0"/>
        <v>0.58079235294117637</v>
      </c>
      <c r="O14" s="12"/>
    </row>
    <row r="15" spans="1:15" x14ac:dyDescent="0.25">
      <c r="A15" s="40"/>
      <c r="B15" s="2"/>
      <c r="C15" s="2"/>
      <c r="D15" s="44" t="s">
        <v>21</v>
      </c>
      <c r="E15" s="50">
        <v>93819</v>
      </c>
      <c r="F15" s="51">
        <v>93818.6</v>
      </c>
      <c r="G15" s="6">
        <f t="shared" si="1"/>
        <v>0.39999999999417923</v>
      </c>
      <c r="I15" s="50">
        <v>102683</v>
      </c>
      <c r="J15" s="5"/>
      <c r="K15" s="6">
        <f t="shared" si="2"/>
        <v>102683</v>
      </c>
      <c r="M15" s="12">
        <f t="shared" si="0"/>
        <v>9.4479796203327679E-2</v>
      </c>
      <c r="O15" s="12"/>
    </row>
    <row r="16" spans="1:15" x14ac:dyDescent="0.25">
      <c r="A16" s="40"/>
      <c r="B16" s="2"/>
      <c r="C16" s="7" t="s">
        <v>8</v>
      </c>
      <c r="D16" s="14"/>
      <c r="E16" s="10">
        <f>SUM(E7:E15)</f>
        <v>5237153.2700000005</v>
      </c>
      <c r="F16" s="10">
        <f>SUM(F7:F15)</f>
        <v>4542908.1399999997</v>
      </c>
      <c r="G16" s="10">
        <f>SUM(G7:G15)</f>
        <v>694245.13</v>
      </c>
      <c r="I16" s="10">
        <f t="shared" ref="I16:K16" si="3">SUM(I7:I15)</f>
        <v>6028120.0999999996</v>
      </c>
      <c r="J16" s="10">
        <f t="shared" si="3"/>
        <v>0</v>
      </c>
      <c r="K16" s="10">
        <f t="shared" si="3"/>
        <v>6028120.0999999996</v>
      </c>
      <c r="M16" s="13">
        <f t="shared" si="0"/>
        <v>0.15102991820592623</v>
      </c>
      <c r="O16" s="13"/>
    </row>
    <row r="17" spans="1:15" s="23" customFormat="1" ht="14.25" x14ac:dyDescent="0.25">
      <c r="A17" s="41" t="s">
        <v>36</v>
      </c>
      <c r="B17" s="30"/>
      <c r="C17" s="30"/>
      <c r="D17" s="31"/>
      <c r="E17" s="32">
        <f>E16</f>
        <v>5237153.2700000005</v>
      </c>
      <c r="F17" s="32">
        <f t="shared" ref="F17:G17" si="4">F16</f>
        <v>4542908.1399999997</v>
      </c>
      <c r="G17" s="32">
        <f t="shared" si="4"/>
        <v>694245.13</v>
      </c>
      <c r="I17" s="32">
        <f>I16</f>
        <v>6028120.0999999996</v>
      </c>
      <c r="J17" s="32">
        <f>J16</f>
        <v>0</v>
      </c>
      <c r="K17" s="32">
        <f>K16</f>
        <v>6028120.0999999996</v>
      </c>
      <c r="L17" s="24"/>
      <c r="M17" s="33">
        <f t="shared" si="0"/>
        <v>0.15102991820592623</v>
      </c>
      <c r="O17" s="33"/>
    </row>
    <row r="18" spans="1:15" x14ac:dyDescent="0.25">
      <c r="A18" s="21"/>
    </row>
  </sheetData>
  <mergeCells count="6">
    <mergeCell ref="A1:O1"/>
    <mergeCell ref="A2:O2"/>
    <mergeCell ref="A3:O3"/>
    <mergeCell ref="E5:G5"/>
    <mergeCell ref="I5:K5"/>
    <mergeCell ref="A4:I4"/>
  </mergeCells>
  <pageMargins left="0.25" right="0.25" top="0.75" bottom="0.75" header="0.3" footer="0.3"/>
  <pageSetup scale="66" fitToHeight="0"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Q110. Fixed Costs - GD0</vt:lpstr>
      <vt:lpstr>Q110. Fixed Costs - GO0</vt:lpstr>
      <vt:lpstr>'Q110. Fixed Costs - GD0'!Print_Area</vt:lpstr>
      <vt:lpstr>'Q110. Fixed Costs - GO0'!Print_Area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Tiffany Oates</cp:lastModifiedBy>
  <cp:lastPrinted>2018-02-23T15:16:41Z</cp:lastPrinted>
  <dcterms:created xsi:type="dcterms:W3CDTF">2015-01-23T19:30:44Z</dcterms:created>
  <dcterms:modified xsi:type="dcterms:W3CDTF">2019-02-01T03:33:17Z</dcterms:modified>
</cp:coreProperties>
</file>