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Policy 2015\FINAL FY19 Performance\FY19POH.OPLA.7Feb2020\"/>
    </mc:Choice>
  </mc:AlternateContent>
  <bookViews>
    <workbookView xWindow="360" yWindow="540" windowWidth="24680" windowHeight="11670"/>
  </bookViews>
  <sheets>
    <sheet name="Data Tab" sheetId="8" r:id="rId1"/>
    <sheet name="Q105. Fixed Costs - GD0" sheetId="6" r:id="rId2"/>
    <sheet name="Q105. Fixed Costs - GO0" sheetId="7" r:id="rId3"/>
  </sheets>
  <definedNames>
    <definedName name="_xlnm.Print_Area" localSheetId="1">'Q105. Fixed Costs - GD0'!$A$1:$O$26</definedName>
    <definedName name="_xlnm.Print_Area" localSheetId="2">'Q105. Fixed Costs - GO0'!$A$1:$O$16</definedName>
  </definedNames>
  <calcPr calcId="152511"/>
</workbook>
</file>

<file path=xl/calcChain.xml><?xml version="1.0" encoding="utf-8"?>
<calcChain xmlns="http://schemas.openxmlformats.org/spreadsheetml/2006/main">
  <c r="M14" i="7" l="1"/>
  <c r="J15" i="7"/>
  <c r="I15" i="7"/>
  <c r="M15" i="7" s="1"/>
  <c r="F15" i="7"/>
  <c r="E15" i="7"/>
  <c r="K14" i="7"/>
  <c r="G14" i="7"/>
  <c r="G15" i="7" l="1"/>
  <c r="K15" i="7"/>
  <c r="G13" i="6"/>
  <c r="M13" i="6"/>
  <c r="K13" i="6"/>
  <c r="I14" i="6"/>
  <c r="F13" i="7" l="1"/>
  <c r="F16" i="7" s="1"/>
  <c r="K5" i="7"/>
  <c r="K6" i="7"/>
  <c r="K7" i="7"/>
  <c r="K8" i="7"/>
  <c r="K9" i="7"/>
  <c r="K10" i="7"/>
  <c r="K11" i="7"/>
  <c r="K12" i="7"/>
  <c r="K4" i="7"/>
  <c r="G5" i="7"/>
  <c r="G6" i="7"/>
  <c r="G7" i="7"/>
  <c r="G8" i="7"/>
  <c r="G9" i="7"/>
  <c r="G10" i="7"/>
  <c r="G11" i="7"/>
  <c r="G12" i="7"/>
  <c r="G4" i="7"/>
  <c r="K19" i="6"/>
  <c r="K21" i="6"/>
  <c r="K23" i="6"/>
  <c r="K17" i="6"/>
  <c r="K15" i="6"/>
  <c r="K16" i="6" s="1"/>
  <c r="K5" i="6"/>
  <c r="K6" i="6"/>
  <c r="K7" i="6"/>
  <c r="K8" i="6"/>
  <c r="K9" i="6"/>
  <c r="K10" i="6"/>
  <c r="K11" i="6"/>
  <c r="K12" i="6"/>
  <c r="K4" i="6"/>
  <c r="E16" i="6"/>
  <c r="F16" i="6"/>
  <c r="G17" i="6"/>
  <c r="G19" i="6"/>
  <c r="E20" i="6"/>
  <c r="F20" i="6"/>
  <c r="G21" i="6"/>
  <c r="F22" i="6"/>
  <c r="G23" i="6"/>
  <c r="F24" i="6"/>
  <c r="G15" i="6"/>
  <c r="G5" i="6"/>
  <c r="G6" i="6"/>
  <c r="G7" i="6"/>
  <c r="G8" i="6"/>
  <c r="G9" i="6"/>
  <c r="G10" i="6"/>
  <c r="G11" i="6"/>
  <c r="G12" i="6"/>
  <c r="G4" i="6"/>
  <c r="J24" i="6"/>
  <c r="J22" i="6"/>
  <c r="J20" i="6"/>
  <c r="J18" i="6"/>
  <c r="J16" i="6"/>
  <c r="I24" i="6"/>
  <c r="I22" i="6"/>
  <c r="I20" i="6"/>
  <c r="I18" i="6"/>
  <c r="M18" i="6" s="1"/>
  <c r="I16" i="6"/>
  <c r="M16" i="6" s="1"/>
  <c r="F18" i="6"/>
  <c r="E18" i="6"/>
  <c r="E24" i="6"/>
  <c r="J13" i="7"/>
  <c r="J16" i="7" s="1"/>
  <c r="M12" i="7"/>
  <c r="M11" i="7"/>
  <c r="M10" i="7"/>
  <c r="M9" i="7"/>
  <c r="I13" i="7"/>
  <c r="I16" i="7" s="1"/>
  <c r="E13" i="7"/>
  <c r="E16" i="7" s="1"/>
  <c r="M7" i="7"/>
  <c r="M6" i="7"/>
  <c r="M5" i="7"/>
  <c r="M4" i="7"/>
  <c r="M8" i="7"/>
  <c r="M4" i="6"/>
  <c r="J14" i="6"/>
  <c r="E22" i="6"/>
  <c r="F14" i="6"/>
  <c r="E14" i="6"/>
  <c r="M5" i="6"/>
  <c r="M6" i="6"/>
  <c r="M7" i="6"/>
  <c r="M8" i="6"/>
  <c r="M9" i="6"/>
  <c r="M10" i="6"/>
  <c r="M11" i="6"/>
  <c r="M12" i="6"/>
  <c r="M15" i="6"/>
  <c r="M17" i="6"/>
  <c r="M19" i="6"/>
  <c r="M21" i="6"/>
  <c r="M23" i="6"/>
  <c r="G18" i="6" l="1"/>
  <c r="K24" i="6"/>
  <c r="K20" i="6"/>
  <c r="M24" i="6"/>
  <c r="K22" i="6"/>
  <c r="M22" i="6"/>
  <c r="K18" i="6"/>
  <c r="J25" i="6"/>
  <c r="G24" i="6"/>
  <c r="G16" i="6"/>
  <c r="K13" i="7"/>
  <c r="K16" i="7" s="1"/>
  <c r="M16" i="7"/>
  <c r="M13" i="7"/>
  <c r="G13" i="7"/>
  <c r="G16" i="7" s="1"/>
  <c r="M20" i="6"/>
  <c r="I25" i="6"/>
  <c r="K14" i="6"/>
  <c r="F25" i="6"/>
  <c r="G22" i="6"/>
  <c r="G20" i="6"/>
  <c r="E25" i="6"/>
  <c r="M14" i="6"/>
  <c r="G14" i="6"/>
  <c r="K25" i="6" l="1"/>
  <c r="M25" i="6"/>
  <c r="G25" i="6"/>
</calcChain>
</file>

<file path=xl/sharedStrings.xml><?xml version="1.0" encoding="utf-8"?>
<sst xmlns="http://schemas.openxmlformats.org/spreadsheetml/2006/main" count="93" uniqueCount="56">
  <si>
    <t>Agy</t>
  </si>
  <si>
    <t>Fund No.</t>
  </si>
  <si>
    <t>Fund Title</t>
  </si>
  <si>
    <t>Agy Object Title</t>
  </si>
  <si>
    <t>Expenditures</t>
  </si>
  <si>
    <t>GD0</t>
  </si>
  <si>
    <t>0100</t>
  </si>
  <si>
    <t>Local</t>
  </si>
  <si>
    <t>Local Total</t>
  </si>
  <si>
    <t>0700</t>
  </si>
  <si>
    <t>INTRA-DISTRICT</t>
  </si>
  <si>
    <t>INTRA-DISTRICT Total</t>
  </si>
  <si>
    <t>0200</t>
  </si>
  <si>
    <t>Fed Grant</t>
  </si>
  <si>
    <t>Fed Grant Total</t>
  </si>
  <si>
    <t>0600</t>
  </si>
  <si>
    <t>SPECIAL PURPOSE REVENUE</t>
  </si>
  <si>
    <t>SPECIAL PURPOSE REVENUE Total</t>
  </si>
  <si>
    <t>FUEL AUTOMOTIVE</t>
  </si>
  <si>
    <t>FUEL - HEATING</t>
  </si>
  <si>
    <t>ELECTRICITY</t>
  </si>
  <si>
    <t>WATER</t>
  </si>
  <si>
    <t>SUSTAINABLE ENERGY</t>
  </si>
  <si>
    <t>TELEPHONE, TELETYPE, TELEGRAM, ETC</t>
  </si>
  <si>
    <t>SECURITY SERVICES</t>
  </si>
  <si>
    <t>OCCUPANCY FIXED ASSETS</t>
  </si>
  <si>
    <t>0110</t>
  </si>
  <si>
    <t>DEDICATED TAXES</t>
  </si>
  <si>
    <t>DEDICATED TAXES Total</t>
  </si>
  <si>
    <t>0150</t>
  </si>
  <si>
    <t>FEDERAL PAYMENTS</t>
  </si>
  <si>
    <t>FEDERAL PAYMENTS Total</t>
  </si>
  <si>
    <t>GD0 Total</t>
  </si>
  <si>
    <t>GO0</t>
  </si>
  <si>
    <t>GAS</t>
  </si>
  <si>
    <t>TELEPHONE, TELETYPE,TELEGRAM,ETC</t>
  </si>
  <si>
    <t>GO0 Total</t>
  </si>
  <si>
    <t>Budget</t>
  </si>
  <si>
    <t>(Over)/Under</t>
  </si>
  <si>
    <t>Budget Change</t>
  </si>
  <si>
    <t>% Increase/ (Decrease)</t>
  </si>
  <si>
    <t>(a) GD0 Fixed costs are budgeted centrally in Chief Operating Officer division and is not assigned based on square footage.</t>
  </si>
  <si>
    <t>RENTALS - LAND/STRUCTURES</t>
  </si>
  <si>
    <t>RENTALS-LAND/STRUCTURES</t>
  </si>
  <si>
    <t>Comments</t>
  </si>
  <si>
    <t>SPECIAL EDUCATION TRANSPORTATION (GO0)</t>
  </si>
  <si>
    <t>OSSE (GD0)</t>
  </si>
  <si>
    <t>DGS provides Budget allocations</t>
  </si>
  <si>
    <t>FY 2019</t>
  </si>
  <si>
    <t>FY 2020 (as of 02-03-20)</t>
  </si>
  <si>
    <t>Title</t>
  </si>
  <si>
    <t>Q105 Attachment- Fixed Cost.xlsx</t>
  </si>
  <si>
    <t>Table of Contents</t>
  </si>
  <si>
    <t>Tab 1: Fixed Costs- GD0</t>
  </si>
  <si>
    <t>Tab 2: Fixed Costs- GO0</t>
  </si>
  <si>
    <t>Office of the State Superintendent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</si>
</sst>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Garamond"/>
      <family val="1"/>
    </font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</fills>
  <borders count="27">
    <border>
      <left/>
      <right/>
      <top/>
      <bottom/>
      <diagonal/>
    </border>
    <border>
      <left style="thin">
        <color theme="3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3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1" tint="0.34998626667073579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1" tint="0.34998626667073579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3" tint="-0.499984740745262"/>
      </right>
      <top/>
      <bottom style="thin">
        <color theme="1" tint="0.34998626667073579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1" tint="0.34998626667073579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3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7" fillId="0" borderId="0" xfId="0" applyFont="1"/>
    <xf numFmtId="0" fontId="7" fillId="0" borderId="0" xfId="0" applyFont="1" applyFill="1"/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/>
    <xf numFmtId="0" fontId="8" fillId="4" borderId="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16" xfId="0" applyFont="1" applyBorder="1" applyAlignment="1">
      <alignment wrapText="1"/>
    </xf>
    <xf numFmtId="5" fontId="7" fillId="5" borderId="1" xfId="0" applyNumberFormat="1" applyFont="1" applyFill="1" applyBorder="1"/>
    <xf numFmtId="5" fontId="7" fillId="0" borderId="8" xfId="0" applyNumberFormat="1" applyFont="1" applyBorder="1"/>
    <xf numFmtId="3" fontId="7" fillId="0" borderId="0" xfId="0" applyNumberFormat="1" applyFont="1"/>
    <xf numFmtId="10" fontId="7" fillId="0" borderId="10" xfId="1" applyNumberFormat="1" applyFont="1" applyBorder="1"/>
    <xf numFmtId="10" fontId="9" fillId="0" borderId="10" xfId="1" applyNumberFormat="1" applyFont="1" applyFill="1" applyBorder="1"/>
    <xf numFmtId="0" fontId="7" fillId="0" borderId="20" xfId="0" applyFont="1" applyBorder="1"/>
    <xf numFmtId="0" fontId="7" fillId="0" borderId="2" xfId="0" applyFont="1" applyBorder="1"/>
    <xf numFmtId="0" fontId="7" fillId="0" borderId="14" xfId="0" applyFont="1" applyBorder="1"/>
    <xf numFmtId="0" fontId="7" fillId="0" borderId="17" xfId="0" applyFont="1" applyBorder="1" applyAlignment="1">
      <alignment wrapText="1"/>
    </xf>
    <xf numFmtId="5" fontId="7" fillId="0" borderId="1" xfId="0" applyNumberFormat="1" applyFont="1" applyFill="1" applyBorder="1"/>
    <xf numFmtId="10" fontId="7" fillId="0" borderId="9" xfId="1" applyNumberFormat="1" applyFont="1" applyBorder="1"/>
    <xf numFmtId="0" fontId="7" fillId="0" borderId="3" xfId="0" applyFont="1" applyBorder="1" applyAlignment="1">
      <alignment wrapText="1"/>
    </xf>
    <xf numFmtId="0" fontId="5" fillId="2" borderId="2" xfId="0" applyFont="1" applyFill="1" applyBorder="1"/>
    <xf numFmtId="0" fontId="5" fillId="2" borderId="3" xfId="0" applyFont="1" applyFill="1" applyBorder="1" applyAlignment="1">
      <alignment wrapText="1"/>
    </xf>
    <xf numFmtId="5" fontId="5" fillId="2" borderId="1" xfId="0" applyNumberFormat="1" applyFont="1" applyFill="1" applyBorder="1"/>
    <xf numFmtId="10" fontId="5" fillId="2" borderId="9" xfId="1" applyNumberFormat="1" applyFont="1" applyFill="1" applyBorder="1"/>
    <xf numFmtId="5" fontId="7" fillId="0" borderId="2" xfId="0" applyNumberFormat="1" applyFont="1" applyFill="1" applyBorder="1"/>
    <xf numFmtId="5" fontId="7" fillId="0" borderId="3" xfId="0" applyNumberFormat="1" applyFont="1" applyBorder="1"/>
    <xf numFmtId="5" fontId="7" fillId="2" borderId="8" xfId="0" applyNumberFormat="1" applyFont="1" applyFill="1" applyBorder="1"/>
    <xf numFmtId="5" fontId="7" fillId="2" borderId="3" xfId="0" applyNumberFormat="1" applyFont="1" applyFill="1" applyBorder="1"/>
    <xf numFmtId="0" fontId="8" fillId="4" borderId="20" xfId="0" applyFont="1" applyFill="1" applyBorder="1"/>
    <xf numFmtId="0" fontId="8" fillId="4" borderId="2" xfId="0" applyFont="1" applyFill="1" applyBorder="1"/>
    <xf numFmtId="0" fontId="8" fillId="4" borderId="3" xfId="0" applyFont="1" applyFill="1" applyBorder="1" applyAlignment="1">
      <alignment wrapText="1"/>
    </xf>
    <xf numFmtId="5" fontId="8" fillId="4" borderId="1" xfId="0" applyNumberFormat="1" applyFont="1" applyFill="1" applyBorder="1"/>
    <xf numFmtId="10" fontId="8" fillId="4" borderId="9" xfId="1" applyNumberFormat="1" applyFont="1" applyFill="1" applyBorder="1"/>
    <xf numFmtId="0" fontId="7" fillId="0" borderId="0" xfId="0" quotePrefix="1" applyFont="1"/>
    <xf numFmtId="0" fontId="5" fillId="2" borderId="3" xfId="0" applyFont="1" applyFill="1" applyBorder="1"/>
    <xf numFmtId="0" fontId="8" fillId="4" borderId="3" xfId="0" applyFont="1" applyFill="1" applyBorder="1"/>
    <xf numFmtId="5" fontId="5" fillId="0" borderId="1" xfId="0" applyNumberFormat="1" applyFont="1" applyFill="1" applyBorder="1"/>
    <xf numFmtId="5" fontId="0" fillId="0" borderId="0" xfId="0" applyNumberFormat="1"/>
    <xf numFmtId="164" fontId="0" fillId="0" borderId="0" xfId="4" applyNumberFormat="1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4" borderId="5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10" fillId="6" borderId="0" xfId="5" applyFont="1" applyFill="1" applyAlignment="1">
      <alignment horizontal="center" vertical="center"/>
    </xf>
  </cellXfs>
  <cellStyles count="6">
    <cellStyle name="Currency" xfId="4" builtinId="4"/>
    <cellStyle name="Normal" xfId="0" builtinId="0"/>
    <cellStyle name="Normal 2" xfId="2"/>
    <cellStyle name="Normal 2 2" xfId="5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82551</xdr:rowOff>
    </xdr:from>
    <xdr:to>
      <xdr:col>0</xdr:col>
      <xdr:colOff>806450</xdr:colOff>
      <xdr:row>0</xdr:row>
      <xdr:rowOff>857251</xdr:rowOff>
    </xdr:to>
    <xdr:pic>
      <xdr:nvPicPr>
        <xdr:cNvPr id="2" name="Picture 1" descr="https://grade.dc.gov/sites/default/files/dc/sites/grade/featured_content/images/OSSE_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82551"/>
          <a:ext cx="4953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H2" sqref="H2"/>
    </sheetView>
  </sheetViews>
  <sheetFormatPr defaultRowHeight="14.5" x14ac:dyDescent="0.35"/>
  <cols>
    <col min="1" max="1" width="15.54296875" bestFit="1" customWidth="1"/>
    <col min="2" max="2" width="66.08984375" bestFit="1" customWidth="1"/>
  </cols>
  <sheetData>
    <row r="1" spans="1:2" ht="72.5" customHeight="1" thickBot="1" x14ac:dyDescent="0.4">
      <c r="A1" s="61"/>
      <c r="B1" s="61" t="s">
        <v>55</v>
      </c>
    </row>
    <row r="2" spans="1:2" x14ac:dyDescent="0.35">
      <c r="A2" s="51" t="s">
        <v>50</v>
      </c>
      <c r="B2" s="52" t="s">
        <v>51</v>
      </c>
    </row>
    <row r="3" spans="1:2" x14ac:dyDescent="0.35">
      <c r="A3" s="53" t="s">
        <v>52</v>
      </c>
      <c r="B3" s="54" t="s">
        <v>53</v>
      </c>
    </row>
    <row r="4" spans="1:2" ht="15" thickBot="1" x14ac:dyDescent="0.4">
      <c r="A4" s="55"/>
      <c r="B4" s="56" t="s">
        <v>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C13" sqref="C13"/>
    </sheetView>
  </sheetViews>
  <sheetFormatPr defaultRowHeight="14.5" x14ac:dyDescent="0.35"/>
  <cols>
    <col min="1" max="1" width="7.26953125" customWidth="1"/>
    <col min="2" max="2" width="10" customWidth="1"/>
    <col min="3" max="3" width="25.453125" customWidth="1"/>
    <col min="4" max="4" width="27" customWidth="1"/>
    <col min="5" max="6" width="14.54296875" bestFit="1" customWidth="1"/>
    <col min="7" max="7" width="15.1796875" bestFit="1" customWidth="1"/>
    <col min="8" max="8" width="1.453125" customWidth="1"/>
    <col min="9" max="9" width="14.54296875" bestFit="1" customWidth="1"/>
    <col min="10" max="10" width="14.7265625" bestFit="1" customWidth="1"/>
    <col min="11" max="11" width="15.1796875" bestFit="1" customWidth="1"/>
    <col min="12" max="12" width="1.26953125" style="1" customWidth="1"/>
    <col min="13" max="13" width="16" customWidth="1"/>
    <col min="14" max="14" width="2.1796875" customWidth="1"/>
    <col min="15" max="15" width="29.1796875" customWidth="1"/>
  </cols>
  <sheetData>
    <row r="1" spans="1:15" x14ac:dyDescent="0.3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4"/>
      <c r="K1" s="4"/>
      <c r="L1" s="5"/>
      <c r="M1" s="4"/>
      <c r="N1" s="4"/>
      <c r="O1" s="4"/>
    </row>
    <row r="2" spans="1:15" ht="19.5" customHeight="1" x14ac:dyDescent="0.35">
      <c r="A2" s="6"/>
      <c r="B2" s="7"/>
      <c r="C2" s="7"/>
      <c r="D2" s="7"/>
      <c r="E2" s="57" t="s">
        <v>48</v>
      </c>
      <c r="F2" s="58"/>
      <c r="G2" s="59"/>
      <c r="H2" s="4"/>
      <c r="I2" s="57" t="s">
        <v>49</v>
      </c>
      <c r="J2" s="58"/>
      <c r="K2" s="59"/>
      <c r="L2" s="5"/>
      <c r="M2" s="8" t="s">
        <v>39</v>
      </c>
      <c r="N2" s="4"/>
      <c r="O2" s="8"/>
    </row>
    <row r="3" spans="1:15" ht="29.25" customHeight="1" x14ac:dyDescent="0.35">
      <c r="A3" s="9" t="s">
        <v>0</v>
      </c>
      <c r="B3" s="10" t="s">
        <v>1</v>
      </c>
      <c r="C3" s="11" t="s">
        <v>2</v>
      </c>
      <c r="D3" s="12" t="s">
        <v>3</v>
      </c>
      <c r="E3" s="13" t="s">
        <v>37</v>
      </c>
      <c r="F3" s="10" t="s">
        <v>4</v>
      </c>
      <c r="G3" s="14" t="s">
        <v>38</v>
      </c>
      <c r="H3" s="4"/>
      <c r="I3" s="13" t="s">
        <v>37</v>
      </c>
      <c r="J3" s="10" t="s">
        <v>4</v>
      </c>
      <c r="K3" s="14" t="s">
        <v>38</v>
      </c>
      <c r="L3" s="5"/>
      <c r="M3" s="15" t="s">
        <v>40</v>
      </c>
      <c r="N3" s="4"/>
      <c r="O3" s="15" t="s">
        <v>44</v>
      </c>
    </row>
    <row r="4" spans="1:15" x14ac:dyDescent="0.35">
      <c r="A4" s="16" t="s">
        <v>5</v>
      </c>
      <c r="B4" s="17" t="s">
        <v>6</v>
      </c>
      <c r="C4" s="18" t="s">
        <v>7</v>
      </c>
      <c r="D4" s="19" t="s">
        <v>20</v>
      </c>
      <c r="E4" s="20">
        <v>26471</v>
      </c>
      <c r="F4" s="20">
        <v>19858.54</v>
      </c>
      <c r="G4" s="21">
        <f>E4-F4</f>
        <v>6612.4599999999991</v>
      </c>
      <c r="H4" s="4"/>
      <c r="I4" s="20">
        <v>62035</v>
      </c>
      <c r="J4" s="22">
        <v>21216.13</v>
      </c>
      <c r="K4" s="21">
        <f>I4-J4</f>
        <v>40818.869999999995</v>
      </c>
      <c r="L4" s="5"/>
      <c r="M4" s="23">
        <f>IFERROR((I4-E4)/E4,0)</f>
        <v>1.343507989875713</v>
      </c>
      <c r="N4" s="4"/>
      <c r="O4" s="24" t="s">
        <v>47</v>
      </c>
    </row>
    <row r="5" spans="1:15" x14ac:dyDescent="0.35">
      <c r="A5" s="25"/>
      <c r="B5" s="26"/>
      <c r="C5" s="27"/>
      <c r="D5" s="28" t="s">
        <v>19</v>
      </c>
      <c r="E5" s="20">
        <v>0</v>
      </c>
      <c r="F5" s="20">
        <v>0</v>
      </c>
      <c r="G5" s="21">
        <f t="shared" ref="G5:G13" si="0">E5-F5</f>
        <v>0</v>
      </c>
      <c r="H5" s="4"/>
      <c r="I5" s="20">
        <v>0</v>
      </c>
      <c r="J5" s="29">
        <v>0</v>
      </c>
      <c r="K5" s="21">
        <f t="shared" ref="K5:K13" si="1">I5-J5</f>
        <v>0</v>
      </c>
      <c r="L5" s="5"/>
      <c r="M5" s="30">
        <f t="shared" ref="M5:M25" si="2">IFERROR((I5-E5)/E5,0)</f>
        <v>0</v>
      </c>
      <c r="N5" s="4"/>
      <c r="O5" s="30"/>
    </row>
    <row r="6" spans="1:15" x14ac:dyDescent="0.35">
      <c r="A6" s="25"/>
      <c r="B6" s="26"/>
      <c r="C6" s="27"/>
      <c r="D6" s="28" t="s">
        <v>18</v>
      </c>
      <c r="E6" s="20">
        <v>7426.93</v>
      </c>
      <c r="F6" s="20">
        <v>5118.6000000000004</v>
      </c>
      <c r="G6" s="21">
        <f t="shared" si="0"/>
        <v>2308.33</v>
      </c>
      <c r="H6" s="4"/>
      <c r="I6" s="20">
        <v>7300</v>
      </c>
      <c r="J6" s="22">
        <v>1182.07</v>
      </c>
      <c r="K6" s="21">
        <f t="shared" si="1"/>
        <v>6117.93</v>
      </c>
      <c r="L6" s="5"/>
      <c r="M6" s="30">
        <f t="shared" si="2"/>
        <v>-1.7090507113975799E-2</v>
      </c>
      <c r="N6" s="4"/>
      <c r="O6" s="30"/>
    </row>
    <row r="7" spans="1:15" x14ac:dyDescent="0.35">
      <c r="A7" s="25"/>
      <c r="B7" s="26"/>
      <c r="C7" s="27"/>
      <c r="D7" s="28" t="s">
        <v>25</v>
      </c>
      <c r="E7" s="20">
        <v>356044</v>
      </c>
      <c r="F7" s="20">
        <v>354874.63</v>
      </c>
      <c r="G7" s="21">
        <f t="shared" si="0"/>
        <v>1169.3699999999953</v>
      </c>
      <c r="H7" s="4"/>
      <c r="I7" s="20">
        <v>225251</v>
      </c>
      <c r="J7" s="22">
        <v>138915.85</v>
      </c>
      <c r="K7" s="21">
        <f t="shared" si="1"/>
        <v>86335.15</v>
      </c>
      <c r="L7" s="5"/>
      <c r="M7" s="30">
        <f t="shared" si="2"/>
        <v>-0.36735066452460929</v>
      </c>
      <c r="N7" s="4"/>
      <c r="O7" s="30"/>
    </row>
    <row r="8" spans="1:15" ht="18" customHeight="1" x14ac:dyDescent="0.35">
      <c r="A8" s="25"/>
      <c r="B8" s="26"/>
      <c r="C8" s="26"/>
      <c r="D8" s="31" t="s">
        <v>42</v>
      </c>
      <c r="E8" s="20">
        <v>4003821</v>
      </c>
      <c r="F8" s="20">
        <v>4000728.41</v>
      </c>
      <c r="G8" s="21">
        <f t="shared" si="0"/>
        <v>3092.589999999851</v>
      </c>
      <c r="H8" s="4"/>
      <c r="I8" s="20">
        <v>6300797.6299999999</v>
      </c>
      <c r="J8" s="22">
        <v>1874016.26</v>
      </c>
      <c r="K8" s="21">
        <f t="shared" si="1"/>
        <v>4426781.37</v>
      </c>
      <c r="L8" s="5"/>
      <c r="M8" s="30">
        <f t="shared" si="2"/>
        <v>0.57369613426774069</v>
      </c>
      <c r="N8" s="4"/>
      <c r="O8" s="30"/>
    </row>
    <row r="9" spans="1:15" x14ac:dyDescent="0.35">
      <c r="A9" s="25"/>
      <c r="B9" s="26"/>
      <c r="C9" s="26"/>
      <c r="D9" s="31" t="s">
        <v>24</v>
      </c>
      <c r="E9" s="20">
        <v>35842</v>
      </c>
      <c r="F9" s="20">
        <v>15327.61</v>
      </c>
      <c r="G9" s="21">
        <f t="shared" si="0"/>
        <v>20514.39</v>
      </c>
      <c r="H9" s="4"/>
      <c r="I9" s="20">
        <v>0</v>
      </c>
      <c r="J9" s="20">
        <v>0</v>
      </c>
      <c r="K9" s="21">
        <f t="shared" si="1"/>
        <v>0</v>
      </c>
      <c r="L9" s="5"/>
      <c r="M9" s="30">
        <f t="shared" si="2"/>
        <v>-1</v>
      </c>
      <c r="N9" s="4"/>
      <c r="O9" s="30"/>
    </row>
    <row r="10" spans="1:15" x14ac:dyDescent="0.35">
      <c r="A10" s="25"/>
      <c r="B10" s="26"/>
      <c r="C10" s="26"/>
      <c r="D10" s="31" t="s">
        <v>22</v>
      </c>
      <c r="E10" s="20">
        <v>1118</v>
      </c>
      <c r="F10" s="20">
        <v>29.16</v>
      </c>
      <c r="G10" s="21">
        <f t="shared" si="0"/>
        <v>1088.8399999999999</v>
      </c>
      <c r="H10" s="4"/>
      <c r="I10" s="20">
        <v>7187</v>
      </c>
      <c r="J10" s="20">
        <v>269.86</v>
      </c>
      <c r="K10" s="21">
        <f t="shared" si="1"/>
        <v>6917.14</v>
      </c>
      <c r="L10" s="5"/>
      <c r="M10" s="30">
        <f t="shared" si="2"/>
        <v>5.4284436493738824</v>
      </c>
      <c r="N10" s="4"/>
      <c r="O10" s="30"/>
    </row>
    <row r="11" spans="1:15" ht="24.5" x14ac:dyDescent="0.35">
      <c r="A11" s="25"/>
      <c r="B11" s="26"/>
      <c r="C11" s="26"/>
      <c r="D11" s="31" t="s">
        <v>23</v>
      </c>
      <c r="E11" s="20">
        <v>633012.57999999996</v>
      </c>
      <c r="F11" s="20">
        <v>557566.68999999994</v>
      </c>
      <c r="G11" s="21">
        <f t="shared" si="0"/>
        <v>75445.890000000014</v>
      </c>
      <c r="H11" s="4"/>
      <c r="I11" s="20">
        <v>687401.5</v>
      </c>
      <c r="J11" s="20">
        <v>125635.16</v>
      </c>
      <c r="K11" s="21">
        <f t="shared" si="1"/>
        <v>561766.34</v>
      </c>
      <c r="L11" s="5"/>
      <c r="M11" s="30">
        <f t="shared" si="2"/>
        <v>8.5920756898701836E-2</v>
      </c>
      <c r="N11" s="4"/>
      <c r="O11" s="30"/>
    </row>
    <row r="12" spans="1:15" x14ac:dyDescent="0.35">
      <c r="A12" s="25"/>
      <c r="B12" s="26"/>
      <c r="C12" s="26"/>
      <c r="D12" s="31" t="s">
        <v>21</v>
      </c>
      <c r="E12" s="20">
        <v>3373</v>
      </c>
      <c r="F12" s="20">
        <v>2036.47</v>
      </c>
      <c r="G12" s="21">
        <f t="shared" si="0"/>
        <v>1336.53</v>
      </c>
      <c r="H12" s="4"/>
      <c r="I12" s="29">
        <v>54453</v>
      </c>
      <c r="J12" s="29">
        <v>0</v>
      </c>
      <c r="K12" s="21">
        <f t="shared" si="1"/>
        <v>54453</v>
      </c>
      <c r="L12" s="5"/>
      <c r="M12" s="30">
        <f t="shared" si="2"/>
        <v>15.143788911947821</v>
      </c>
      <c r="N12" s="4"/>
      <c r="O12" s="30"/>
    </row>
    <row r="13" spans="1:15" x14ac:dyDescent="0.35">
      <c r="A13" s="25"/>
      <c r="B13" s="26"/>
      <c r="C13" s="26"/>
      <c r="D13" s="31" t="s">
        <v>34</v>
      </c>
      <c r="E13" s="20">
        <v>0</v>
      </c>
      <c r="F13" s="29">
        <v>0</v>
      </c>
      <c r="G13" s="21">
        <f t="shared" si="0"/>
        <v>0</v>
      </c>
      <c r="H13" s="4"/>
      <c r="I13" s="29">
        <v>4554</v>
      </c>
      <c r="J13" s="29">
        <v>0</v>
      </c>
      <c r="K13" s="21">
        <f t="shared" si="1"/>
        <v>4554</v>
      </c>
      <c r="L13" s="5"/>
      <c r="M13" s="30">
        <f t="shared" si="2"/>
        <v>0</v>
      </c>
      <c r="N13" s="4"/>
      <c r="O13" s="30"/>
    </row>
    <row r="14" spans="1:15" x14ac:dyDescent="0.35">
      <c r="A14" s="25"/>
      <c r="B14" s="26"/>
      <c r="C14" s="32" t="s">
        <v>8</v>
      </c>
      <c r="D14" s="33"/>
      <c r="E14" s="34">
        <f>SUM(E4:E12)</f>
        <v>5067108.51</v>
      </c>
      <c r="F14" s="34">
        <f>SUM(F4:F12)</f>
        <v>4955540.1100000003</v>
      </c>
      <c r="G14" s="34">
        <f>SUM(G4:G12)</f>
        <v>111568.39999999985</v>
      </c>
      <c r="H14" s="4"/>
      <c r="I14" s="34">
        <f>SUM(I4:I13)</f>
        <v>7348979.1299999999</v>
      </c>
      <c r="J14" s="34">
        <f t="shared" ref="J14:K14" si="3">SUM(J4:J12)</f>
        <v>2161235.33</v>
      </c>
      <c r="K14" s="34">
        <f t="shared" si="3"/>
        <v>5183189.8</v>
      </c>
      <c r="L14" s="5"/>
      <c r="M14" s="35">
        <f t="shared" si="2"/>
        <v>0.45032992987947679</v>
      </c>
      <c r="N14" s="4"/>
      <c r="O14" s="35"/>
    </row>
    <row r="15" spans="1:15" ht="24.5" x14ac:dyDescent="0.35">
      <c r="A15" s="25"/>
      <c r="B15" s="26" t="s">
        <v>26</v>
      </c>
      <c r="C15" s="26" t="s">
        <v>27</v>
      </c>
      <c r="D15" s="31" t="s">
        <v>23</v>
      </c>
      <c r="E15" s="20">
        <v>3000</v>
      </c>
      <c r="F15" s="20">
        <v>1791</v>
      </c>
      <c r="G15" s="21">
        <f>E15-F15</f>
        <v>1209</v>
      </c>
      <c r="H15" s="4"/>
      <c r="I15" s="29">
        <v>3000</v>
      </c>
      <c r="J15" s="36">
        <v>0</v>
      </c>
      <c r="K15" s="37">
        <f>I15-J15</f>
        <v>3000</v>
      </c>
      <c r="L15" s="5"/>
      <c r="M15" s="30">
        <f t="shared" si="2"/>
        <v>0</v>
      </c>
      <c r="N15" s="4"/>
      <c r="O15" s="30"/>
    </row>
    <row r="16" spans="1:15" x14ac:dyDescent="0.35">
      <c r="A16" s="25"/>
      <c r="B16" s="26"/>
      <c r="C16" s="32" t="s">
        <v>28</v>
      </c>
      <c r="D16" s="33"/>
      <c r="E16" s="34">
        <f>SUM(E15)</f>
        <v>3000</v>
      </c>
      <c r="F16" s="34">
        <f>SUM(F15)</f>
        <v>1791</v>
      </c>
      <c r="G16" s="38">
        <f t="shared" ref="G16:G24" si="4">E16-F16</f>
        <v>1209</v>
      </c>
      <c r="H16" s="4"/>
      <c r="I16" s="34">
        <f>I15</f>
        <v>3000</v>
      </c>
      <c r="J16" s="34">
        <f t="shared" ref="J16:K16" si="5">J15</f>
        <v>0</v>
      </c>
      <c r="K16" s="34">
        <f t="shared" si="5"/>
        <v>3000</v>
      </c>
      <c r="L16" s="5"/>
      <c r="M16" s="35">
        <f t="shared" si="2"/>
        <v>0</v>
      </c>
      <c r="N16" s="4"/>
      <c r="O16" s="35"/>
    </row>
    <row r="17" spans="1:15" ht="24.5" x14ac:dyDescent="0.35">
      <c r="A17" s="25"/>
      <c r="B17" s="26" t="s">
        <v>29</v>
      </c>
      <c r="C17" s="26" t="s">
        <v>30</v>
      </c>
      <c r="D17" s="31" t="s">
        <v>23</v>
      </c>
      <c r="E17" s="29">
        <v>0</v>
      </c>
      <c r="F17" s="36">
        <v>0</v>
      </c>
      <c r="G17" s="21">
        <f t="shared" si="4"/>
        <v>0</v>
      </c>
      <c r="H17" s="4"/>
      <c r="I17" s="29">
        <v>0</v>
      </c>
      <c r="J17" s="36">
        <v>0</v>
      </c>
      <c r="K17" s="37">
        <f>I17-J17</f>
        <v>0</v>
      </c>
      <c r="L17" s="5"/>
      <c r="M17" s="30">
        <f t="shared" si="2"/>
        <v>0</v>
      </c>
      <c r="N17" s="4"/>
      <c r="O17" s="30"/>
    </row>
    <row r="18" spans="1:15" x14ac:dyDescent="0.35">
      <c r="A18" s="25"/>
      <c r="B18" s="26"/>
      <c r="C18" s="32" t="s">
        <v>31</v>
      </c>
      <c r="D18" s="33"/>
      <c r="E18" s="34">
        <f>SUM(E17)</f>
        <v>0</v>
      </c>
      <c r="F18" s="34">
        <f>SUM(F17)</f>
        <v>0</v>
      </c>
      <c r="G18" s="38">
        <f t="shared" si="4"/>
        <v>0</v>
      </c>
      <c r="H18" s="4"/>
      <c r="I18" s="34">
        <f>I17</f>
        <v>0</v>
      </c>
      <c r="J18" s="34">
        <f t="shared" ref="J18" si="6">J17</f>
        <v>0</v>
      </c>
      <c r="K18" s="39">
        <f t="shared" ref="K18:K24" si="7">I18-J18</f>
        <v>0</v>
      </c>
      <c r="L18" s="5"/>
      <c r="M18" s="35">
        <f t="shared" si="2"/>
        <v>0</v>
      </c>
      <c r="N18" s="4"/>
      <c r="O18" s="35"/>
    </row>
    <row r="19" spans="1:15" ht="24.5" x14ac:dyDescent="0.35">
      <c r="A19" s="25"/>
      <c r="B19" s="26" t="s">
        <v>12</v>
      </c>
      <c r="C19" s="26" t="s">
        <v>13</v>
      </c>
      <c r="D19" s="31" t="s">
        <v>23</v>
      </c>
      <c r="E19" s="20">
        <v>1000</v>
      </c>
      <c r="F19" s="20">
        <v>36</v>
      </c>
      <c r="G19" s="21">
        <f t="shared" si="4"/>
        <v>964</v>
      </c>
      <c r="H19" s="4"/>
      <c r="I19" s="29">
        <v>1000</v>
      </c>
      <c r="J19" s="36">
        <v>0</v>
      </c>
      <c r="K19" s="37">
        <f t="shared" si="7"/>
        <v>1000</v>
      </c>
      <c r="L19" s="5"/>
      <c r="M19" s="30">
        <f t="shared" si="2"/>
        <v>0</v>
      </c>
      <c r="N19" s="4"/>
      <c r="O19" s="30"/>
    </row>
    <row r="20" spans="1:15" x14ac:dyDescent="0.35">
      <c r="A20" s="25"/>
      <c r="B20" s="26"/>
      <c r="C20" s="32" t="s">
        <v>14</v>
      </c>
      <c r="D20" s="33"/>
      <c r="E20" s="34">
        <f>SUM(E19)</f>
        <v>1000</v>
      </c>
      <c r="F20" s="34">
        <f>SUM(F19)</f>
        <v>36</v>
      </c>
      <c r="G20" s="38">
        <f t="shared" si="4"/>
        <v>964</v>
      </c>
      <c r="H20" s="4"/>
      <c r="I20" s="34">
        <f>I19</f>
        <v>1000</v>
      </c>
      <c r="J20" s="34">
        <f t="shared" ref="J20" si="8">J19</f>
        <v>0</v>
      </c>
      <c r="K20" s="39">
        <f t="shared" si="7"/>
        <v>1000</v>
      </c>
      <c r="L20" s="5"/>
      <c r="M20" s="35">
        <f t="shared" si="2"/>
        <v>0</v>
      </c>
      <c r="N20" s="4"/>
      <c r="O20" s="35"/>
    </row>
    <row r="21" spans="1:15" ht="24.5" x14ac:dyDescent="0.35">
      <c r="A21" s="25"/>
      <c r="B21" s="26" t="s">
        <v>15</v>
      </c>
      <c r="C21" s="26" t="s">
        <v>16</v>
      </c>
      <c r="D21" s="31" t="s">
        <v>23</v>
      </c>
      <c r="E21" s="29">
        <v>0</v>
      </c>
      <c r="F21" s="29">
        <v>0</v>
      </c>
      <c r="G21" s="21">
        <f t="shared" si="4"/>
        <v>0</v>
      </c>
      <c r="H21" s="4"/>
      <c r="I21" s="29">
        <v>0</v>
      </c>
      <c r="J21" s="36">
        <v>0</v>
      </c>
      <c r="K21" s="37">
        <f t="shared" si="7"/>
        <v>0</v>
      </c>
      <c r="L21" s="5"/>
      <c r="M21" s="30">
        <f t="shared" si="2"/>
        <v>0</v>
      </c>
      <c r="N21" s="4"/>
      <c r="O21" s="30"/>
    </row>
    <row r="22" spans="1:15" x14ac:dyDescent="0.35">
      <c r="A22" s="25"/>
      <c r="B22" s="26"/>
      <c r="C22" s="32" t="s">
        <v>17</v>
      </c>
      <c r="D22" s="33"/>
      <c r="E22" s="34">
        <f>SUM(E21)</f>
        <v>0</v>
      </c>
      <c r="F22" s="34">
        <f>SUM(F21)</f>
        <v>0</v>
      </c>
      <c r="G22" s="38">
        <f t="shared" si="4"/>
        <v>0</v>
      </c>
      <c r="H22" s="4"/>
      <c r="I22" s="34">
        <f>I21</f>
        <v>0</v>
      </c>
      <c r="J22" s="34">
        <f t="shared" ref="J22" si="9">J21</f>
        <v>0</v>
      </c>
      <c r="K22" s="39">
        <f t="shared" si="7"/>
        <v>0</v>
      </c>
      <c r="L22" s="5"/>
      <c r="M22" s="35">
        <f t="shared" si="2"/>
        <v>0</v>
      </c>
      <c r="N22" s="4"/>
      <c r="O22" s="35"/>
    </row>
    <row r="23" spans="1:15" ht="24.5" x14ac:dyDescent="0.35">
      <c r="A23" s="25"/>
      <c r="B23" s="26" t="s">
        <v>9</v>
      </c>
      <c r="C23" s="26" t="s">
        <v>10</v>
      </c>
      <c r="D23" s="31" t="s">
        <v>23</v>
      </c>
      <c r="E23" s="29">
        <v>0</v>
      </c>
      <c r="F23" s="29">
        <v>0</v>
      </c>
      <c r="G23" s="21">
        <f t="shared" si="4"/>
        <v>0</v>
      </c>
      <c r="H23" s="4"/>
      <c r="I23" s="29">
        <v>0</v>
      </c>
      <c r="J23" s="36">
        <v>0</v>
      </c>
      <c r="K23" s="37">
        <f t="shared" si="7"/>
        <v>0</v>
      </c>
      <c r="L23" s="5"/>
      <c r="M23" s="30">
        <f t="shared" si="2"/>
        <v>0</v>
      </c>
      <c r="N23" s="4"/>
      <c r="O23" s="30"/>
    </row>
    <row r="24" spans="1:15" x14ac:dyDescent="0.35">
      <c r="A24" s="25"/>
      <c r="B24" s="26"/>
      <c r="C24" s="32" t="s">
        <v>11</v>
      </c>
      <c r="D24" s="33"/>
      <c r="E24" s="34">
        <f>SUM(E23)</f>
        <v>0</v>
      </c>
      <c r="F24" s="34">
        <f t="shared" ref="F24" si="10">SUM(F23)</f>
        <v>0</v>
      </c>
      <c r="G24" s="38">
        <f t="shared" si="4"/>
        <v>0</v>
      </c>
      <c r="H24" s="4"/>
      <c r="I24" s="34">
        <f>I23</f>
        <v>0</v>
      </c>
      <c r="J24" s="34">
        <f t="shared" ref="J24" si="11">J23</f>
        <v>0</v>
      </c>
      <c r="K24" s="39">
        <f t="shared" si="7"/>
        <v>0</v>
      </c>
      <c r="L24" s="5"/>
      <c r="M24" s="35">
        <f t="shared" si="2"/>
        <v>0</v>
      </c>
      <c r="N24" s="4"/>
      <c r="O24" s="35"/>
    </row>
    <row r="25" spans="1:15" s="3" customFormat="1" ht="14" x14ac:dyDescent="0.35">
      <c r="A25" s="40" t="s">
        <v>32</v>
      </c>
      <c r="B25" s="41"/>
      <c r="C25" s="41"/>
      <c r="D25" s="42"/>
      <c r="E25" s="43">
        <f>E24+E22+E20+E18+E16+E14</f>
        <v>5071108.51</v>
      </c>
      <c r="F25" s="43">
        <f t="shared" ref="F25" si="12">F24+F22+F20+F18+F16+F14</f>
        <v>4957367.1100000003</v>
      </c>
      <c r="G25" s="43">
        <f>G24+G22+G20+G18+G16+G14</f>
        <v>113741.39999999985</v>
      </c>
      <c r="H25" s="4"/>
      <c r="I25" s="43">
        <f>I14+I16+I18+I20+I22+I24</f>
        <v>7352979.1299999999</v>
      </c>
      <c r="J25" s="43">
        <f t="shared" ref="J25:K25" si="13">J14+J16+J18+J20+J22+J24</f>
        <v>2161235.33</v>
      </c>
      <c r="K25" s="43">
        <f t="shared" si="13"/>
        <v>5187189.8</v>
      </c>
      <c r="L25" s="5"/>
      <c r="M25" s="44">
        <f t="shared" si="2"/>
        <v>0.44997471765793473</v>
      </c>
      <c r="N25" s="4"/>
      <c r="O25" s="44"/>
    </row>
    <row r="26" spans="1:15" x14ac:dyDescent="0.35">
      <c r="A26" s="45" t="s">
        <v>41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5" x14ac:dyDescent="0.35">
      <c r="A27" s="2"/>
    </row>
  </sheetData>
  <mergeCells count="3">
    <mergeCell ref="I2:K2"/>
    <mergeCell ref="E2:G2"/>
    <mergeCell ref="A1:I1"/>
  </mergeCells>
  <pageMargins left="0.25" right="0.25" top="0.75" bottom="0.75" header="0.3" footer="0.3"/>
  <pageSetup scale="66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workbookViewId="0">
      <selection sqref="A1:XFD3"/>
    </sheetView>
  </sheetViews>
  <sheetFormatPr defaultRowHeight="14.5" x14ac:dyDescent="0.35"/>
  <cols>
    <col min="1" max="1" width="7.26953125" customWidth="1"/>
    <col min="2" max="2" width="10" customWidth="1"/>
    <col min="3" max="3" width="25.453125" customWidth="1"/>
    <col min="4" max="4" width="27" customWidth="1"/>
    <col min="5" max="6" width="14.54296875" bestFit="1" customWidth="1"/>
    <col min="7" max="7" width="15.1796875" bestFit="1" customWidth="1"/>
    <col min="8" max="8" width="1.453125" customWidth="1"/>
    <col min="9" max="9" width="14.54296875" bestFit="1" customWidth="1"/>
    <col min="10" max="10" width="14.7265625" bestFit="1" customWidth="1"/>
    <col min="11" max="11" width="15.1796875" bestFit="1" customWidth="1"/>
    <col min="12" max="12" width="1.26953125" style="1" customWidth="1"/>
    <col min="13" max="13" width="16" customWidth="1"/>
    <col min="14" max="14" width="1.26953125" customWidth="1"/>
    <col min="15" max="15" width="21.81640625" customWidth="1"/>
  </cols>
  <sheetData>
    <row r="1" spans="1:15" x14ac:dyDescent="0.3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4"/>
      <c r="K1" s="4"/>
      <c r="L1" s="5"/>
      <c r="M1" s="4"/>
      <c r="N1" s="4"/>
      <c r="O1" s="4"/>
    </row>
    <row r="2" spans="1:15" ht="19.5" customHeight="1" x14ac:dyDescent="0.35">
      <c r="A2" s="6"/>
      <c r="B2" s="7"/>
      <c r="C2" s="7"/>
      <c r="D2" s="7"/>
      <c r="E2" s="57" t="s">
        <v>48</v>
      </c>
      <c r="F2" s="58"/>
      <c r="G2" s="59"/>
      <c r="H2" s="4"/>
      <c r="I2" s="57" t="s">
        <v>49</v>
      </c>
      <c r="J2" s="58"/>
      <c r="K2" s="59"/>
      <c r="L2" s="5"/>
      <c r="M2" s="8" t="s">
        <v>39</v>
      </c>
      <c r="N2" s="4"/>
      <c r="O2" s="8"/>
    </row>
    <row r="3" spans="1:15" ht="29.25" customHeight="1" x14ac:dyDescent="0.35">
      <c r="A3" s="9" t="s">
        <v>0</v>
      </c>
      <c r="B3" s="10" t="s">
        <v>1</v>
      </c>
      <c r="C3" s="11" t="s">
        <v>2</v>
      </c>
      <c r="D3" s="12" t="s">
        <v>3</v>
      </c>
      <c r="E3" s="13" t="s">
        <v>37</v>
      </c>
      <c r="F3" s="10" t="s">
        <v>4</v>
      </c>
      <c r="G3" s="14" t="s">
        <v>38</v>
      </c>
      <c r="H3" s="4"/>
      <c r="I3" s="13" t="s">
        <v>37</v>
      </c>
      <c r="J3" s="10" t="s">
        <v>4</v>
      </c>
      <c r="K3" s="14" t="s">
        <v>38</v>
      </c>
      <c r="L3" s="5"/>
      <c r="M3" s="15" t="s">
        <v>40</v>
      </c>
      <c r="N3" s="4"/>
      <c r="O3" s="15" t="s">
        <v>44</v>
      </c>
    </row>
    <row r="4" spans="1:15" x14ac:dyDescent="0.35">
      <c r="A4" s="25" t="s">
        <v>33</v>
      </c>
      <c r="B4" s="26" t="s">
        <v>6</v>
      </c>
      <c r="C4" s="26" t="s">
        <v>7</v>
      </c>
      <c r="D4" s="31" t="s">
        <v>20</v>
      </c>
      <c r="E4" s="48">
        <v>65762</v>
      </c>
      <c r="F4" s="20">
        <v>65762</v>
      </c>
      <c r="G4" s="37">
        <f>E4-F4</f>
        <v>0</v>
      </c>
      <c r="H4" s="4"/>
      <c r="I4" s="20">
        <v>135752</v>
      </c>
      <c r="J4" s="20">
        <v>22745.66</v>
      </c>
      <c r="K4" s="37">
        <f>I4-J4</f>
        <v>113006.34</v>
      </c>
      <c r="L4" s="5"/>
      <c r="M4" s="30">
        <f t="shared" ref="M4:M16" si="0">IFERROR((I4-E4)/E4,0)</f>
        <v>1.0642924485265046</v>
      </c>
      <c r="N4" s="4"/>
      <c r="O4" s="30"/>
    </row>
    <row r="5" spans="1:15" x14ac:dyDescent="0.35">
      <c r="A5" s="25"/>
      <c r="B5" s="26"/>
      <c r="C5" s="26"/>
      <c r="D5" s="31" t="s">
        <v>18</v>
      </c>
      <c r="E5" s="48">
        <v>1950524</v>
      </c>
      <c r="F5" s="20">
        <v>1786523.73</v>
      </c>
      <c r="G5" s="37">
        <f t="shared" ref="G5:G12" si="1">E5-F5</f>
        <v>164000.27000000002</v>
      </c>
      <c r="H5" s="4"/>
      <c r="I5" s="20">
        <v>1632595</v>
      </c>
      <c r="J5" s="20">
        <v>419382.97</v>
      </c>
      <c r="K5" s="37">
        <f t="shared" ref="K5:K12" si="2">I5-J5</f>
        <v>1213212.03</v>
      </c>
      <c r="L5" s="5"/>
      <c r="M5" s="30">
        <f t="shared" si="0"/>
        <v>-0.16299671267823415</v>
      </c>
      <c r="N5" s="4"/>
      <c r="O5" s="30"/>
    </row>
    <row r="6" spans="1:15" x14ac:dyDescent="0.35">
      <c r="A6" s="25"/>
      <c r="B6" s="26"/>
      <c r="C6" s="26"/>
      <c r="D6" s="31" t="s">
        <v>34</v>
      </c>
      <c r="E6" s="48">
        <v>16284</v>
      </c>
      <c r="F6" s="20">
        <v>12619.37</v>
      </c>
      <c r="G6" s="37">
        <f t="shared" si="1"/>
        <v>3664.6299999999992</v>
      </c>
      <c r="H6" s="4"/>
      <c r="I6" s="29"/>
      <c r="J6" s="36"/>
      <c r="K6" s="37">
        <f t="shared" si="2"/>
        <v>0</v>
      </c>
      <c r="L6" s="5"/>
      <c r="M6" s="30">
        <f t="shared" si="0"/>
        <v>-1</v>
      </c>
      <c r="N6" s="4"/>
      <c r="O6" s="30"/>
    </row>
    <row r="7" spans="1:15" x14ac:dyDescent="0.35">
      <c r="A7" s="25"/>
      <c r="B7" s="26"/>
      <c r="C7" s="26"/>
      <c r="D7" s="31" t="s">
        <v>25</v>
      </c>
      <c r="E7" s="48">
        <v>134045</v>
      </c>
      <c r="F7" s="20">
        <v>131799.47</v>
      </c>
      <c r="G7" s="37">
        <f t="shared" si="1"/>
        <v>2245.5299999999988</v>
      </c>
      <c r="H7" s="4"/>
      <c r="I7" s="20">
        <v>107833</v>
      </c>
      <c r="J7" s="20">
        <v>1805</v>
      </c>
      <c r="K7" s="37">
        <f t="shared" si="2"/>
        <v>106028</v>
      </c>
      <c r="L7" s="5"/>
      <c r="M7" s="30">
        <f t="shared" si="0"/>
        <v>-0.19554627177440412</v>
      </c>
      <c r="N7" s="4"/>
      <c r="O7" s="30"/>
    </row>
    <row r="8" spans="1:15" x14ac:dyDescent="0.35">
      <c r="A8" s="25"/>
      <c r="B8" s="26"/>
      <c r="C8" s="26"/>
      <c r="D8" s="31" t="s">
        <v>43</v>
      </c>
      <c r="E8" s="48">
        <v>2083081</v>
      </c>
      <c r="F8" s="20">
        <v>1703734.23</v>
      </c>
      <c r="G8" s="37">
        <f t="shared" si="1"/>
        <v>379346.77</v>
      </c>
      <c r="H8" s="4"/>
      <c r="I8" s="20">
        <v>2034878</v>
      </c>
      <c r="J8" s="20">
        <v>655153.1</v>
      </c>
      <c r="K8" s="37">
        <f t="shared" si="2"/>
        <v>1379724.9</v>
      </c>
      <c r="L8" s="5"/>
      <c r="M8" s="30">
        <f t="shared" si="0"/>
        <v>-2.3140242746201418E-2</v>
      </c>
      <c r="N8" s="4"/>
      <c r="O8" s="30"/>
    </row>
    <row r="9" spans="1:15" ht="22.5" customHeight="1" x14ac:dyDescent="0.35">
      <c r="A9" s="25"/>
      <c r="B9" s="26"/>
      <c r="C9" s="26"/>
      <c r="D9" s="31" t="s">
        <v>24</v>
      </c>
      <c r="E9" s="48">
        <v>1641211</v>
      </c>
      <c r="F9" s="20">
        <v>1561512.34</v>
      </c>
      <c r="G9" s="37">
        <f t="shared" si="1"/>
        <v>79698.659999999916</v>
      </c>
      <c r="H9" s="4"/>
      <c r="I9" s="20">
        <v>1229864</v>
      </c>
      <c r="J9" s="20">
        <v>444381.54</v>
      </c>
      <c r="K9" s="37">
        <f t="shared" si="2"/>
        <v>785482.46</v>
      </c>
      <c r="L9" s="5"/>
      <c r="M9" s="30">
        <f t="shared" si="0"/>
        <v>-0.25063626797529387</v>
      </c>
      <c r="N9" s="4"/>
      <c r="O9" s="30"/>
    </row>
    <row r="10" spans="1:15" x14ac:dyDescent="0.35">
      <c r="A10" s="25"/>
      <c r="B10" s="26"/>
      <c r="C10" s="26"/>
      <c r="D10" s="31" t="s">
        <v>22</v>
      </c>
      <c r="E10" s="48">
        <v>54478</v>
      </c>
      <c r="F10" s="20">
        <v>53309.53</v>
      </c>
      <c r="G10" s="37">
        <f t="shared" si="1"/>
        <v>1168.4700000000012</v>
      </c>
      <c r="H10" s="4"/>
      <c r="I10" s="20">
        <v>100919</v>
      </c>
      <c r="J10" s="20">
        <v>3811.8</v>
      </c>
      <c r="K10" s="37">
        <f t="shared" si="2"/>
        <v>97107.199999999997</v>
      </c>
      <c r="L10" s="5"/>
      <c r="M10" s="30">
        <f t="shared" si="0"/>
        <v>0.85247255772972574</v>
      </c>
      <c r="N10" s="4"/>
      <c r="O10" s="30"/>
    </row>
    <row r="11" spans="1:15" x14ac:dyDescent="0.35">
      <c r="A11" s="25"/>
      <c r="B11" s="26"/>
      <c r="C11" s="26"/>
      <c r="D11" s="31" t="s">
        <v>35</v>
      </c>
      <c r="E11" s="48">
        <v>806204.1</v>
      </c>
      <c r="F11" s="20">
        <v>485472.07</v>
      </c>
      <c r="G11" s="37">
        <f t="shared" si="1"/>
        <v>320732.02999999997</v>
      </c>
      <c r="H11" s="4"/>
      <c r="I11" s="20">
        <v>650916.57999999996</v>
      </c>
      <c r="J11" s="20">
        <v>46897.04</v>
      </c>
      <c r="K11" s="37">
        <f t="shared" si="2"/>
        <v>604019.53999999992</v>
      </c>
      <c r="L11" s="5"/>
      <c r="M11" s="30">
        <f t="shared" si="0"/>
        <v>-0.19261564162226416</v>
      </c>
      <c r="N11" s="4"/>
      <c r="O11" s="30"/>
    </row>
    <row r="12" spans="1:15" x14ac:dyDescent="0.35">
      <c r="A12" s="25"/>
      <c r="B12" s="26"/>
      <c r="C12" s="26"/>
      <c r="D12" s="31" t="s">
        <v>21</v>
      </c>
      <c r="E12" s="48">
        <v>102683</v>
      </c>
      <c r="F12" s="20">
        <v>98172.13</v>
      </c>
      <c r="G12" s="37">
        <f t="shared" si="1"/>
        <v>4510.8699999999953</v>
      </c>
      <c r="H12" s="4"/>
      <c r="I12" s="20">
        <v>108605.82</v>
      </c>
      <c r="J12" s="20">
        <v>28469.65</v>
      </c>
      <c r="K12" s="37">
        <f t="shared" si="2"/>
        <v>80136.170000000013</v>
      </c>
      <c r="L12" s="5"/>
      <c r="M12" s="30">
        <f t="shared" si="0"/>
        <v>5.7680628731143491E-2</v>
      </c>
      <c r="N12" s="4"/>
      <c r="O12" s="30"/>
    </row>
    <row r="13" spans="1:15" x14ac:dyDescent="0.35">
      <c r="A13" s="25"/>
      <c r="B13" s="26"/>
      <c r="C13" s="32" t="s">
        <v>8</v>
      </c>
      <c r="D13" s="46"/>
      <c r="E13" s="34">
        <f>SUM(E4:E12)</f>
        <v>6854272.0999999996</v>
      </c>
      <c r="F13" s="34">
        <f>SUM(F4:F12)</f>
        <v>5898904.8700000001</v>
      </c>
      <c r="G13" s="34">
        <f>SUM(G4:G12)</f>
        <v>955367.22999999986</v>
      </c>
      <c r="H13" s="4"/>
      <c r="I13" s="34">
        <f t="shared" ref="I13:K13" si="3">SUM(I4:I12)</f>
        <v>6001363.4000000004</v>
      </c>
      <c r="J13" s="34">
        <f t="shared" si="3"/>
        <v>1622646.76</v>
      </c>
      <c r="K13" s="34">
        <f t="shared" si="3"/>
        <v>4378716.6399999997</v>
      </c>
      <c r="L13" s="5"/>
      <c r="M13" s="35">
        <f t="shared" si="0"/>
        <v>-0.12443461356020566</v>
      </c>
      <c r="N13" s="4"/>
      <c r="O13" s="35"/>
    </row>
    <row r="14" spans="1:15" ht="24.5" x14ac:dyDescent="0.35">
      <c r="A14" s="25"/>
      <c r="B14" s="26" t="s">
        <v>9</v>
      </c>
      <c r="C14" s="26" t="s">
        <v>10</v>
      </c>
      <c r="D14" s="31" t="s">
        <v>23</v>
      </c>
      <c r="E14" s="29">
        <v>64061.23</v>
      </c>
      <c r="F14" s="29">
        <v>79516.75</v>
      </c>
      <c r="G14" s="21">
        <f t="shared" ref="G14:G15" si="4">E14-F14</f>
        <v>-15455.519999999997</v>
      </c>
      <c r="H14" s="4"/>
      <c r="I14" s="29">
        <v>50000</v>
      </c>
      <c r="J14" s="36">
        <v>0</v>
      </c>
      <c r="K14" s="37">
        <f t="shared" ref="K14:K15" si="5">I14-J14</f>
        <v>50000</v>
      </c>
      <c r="L14" s="5"/>
      <c r="M14" s="30">
        <f>IFERROR((I14-E14)/E14,0)</f>
        <v>-0.21949672212038393</v>
      </c>
      <c r="N14" s="4"/>
      <c r="O14" s="30"/>
    </row>
    <row r="15" spans="1:15" x14ac:dyDescent="0.35">
      <c r="A15" s="25"/>
      <c r="B15" s="26"/>
      <c r="C15" s="32" t="s">
        <v>11</v>
      </c>
      <c r="D15" s="33"/>
      <c r="E15" s="34">
        <f>SUM(E14)</f>
        <v>64061.23</v>
      </c>
      <c r="F15" s="34">
        <f t="shared" ref="F15" si="6">SUM(F14)</f>
        <v>79516.75</v>
      </c>
      <c r="G15" s="38">
        <f t="shared" si="4"/>
        <v>-15455.519999999997</v>
      </c>
      <c r="H15" s="4"/>
      <c r="I15" s="34">
        <f>I14</f>
        <v>50000</v>
      </c>
      <c r="J15" s="34">
        <f t="shared" ref="J15" si="7">J14</f>
        <v>0</v>
      </c>
      <c r="K15" s="39">
        <f t="shared" si="5"/>
        <v>50000</v>
      </c>
      <c r="L15" s="5"/>
      <c r="M15" s="35">
        <f>IFERROR((I15-E15)/E15,0)</f>
        <v>-0.21949672212038393</v>
      </c>
      <c r="N15" s="4"/>
      <c r="O15" s="35"/>
    </row>
    <row r="16" spans="1:15" s="3" customFormat="1" ht="14" x14ac:dyDescent="0.35">
      <c r="A16" s="40" t="s">
        <v>36</v>
      </c>
      <c r="B16" s="41"/>
      <c r="C16" s="41"/>
      <c r="D16" s="47"/>
      <c r="E16" s="43">
        <f>E13+E15</f>
        <v>6918333.3300000001</v>
      </c>
      <c r="F16" s="43">
        <f t="shared" ref="F16" si="8">F13+F15</f>
        <v>5978421.6200000001</v>
      </c>
      <c r="G16" s="43">
        <f>G13+G15</f>
        <v>939911.70999999985</v>
      </c>
      <c r="H16" s="4"/>
      <c r="I16" s="43">
        <f>I13+I15</f>
        <v>6051363.4000000004</v>
      </c>
      <c r="J16" s="43">
        <f t="shared" ref="J16:K16" si="9">J13+J15</f>
        <v>1622646.76</v>
      </c>
      <c r="K16" s="43">
        <f t="shared" si="9"/>
        <v>4428716.6399999997</v>
      </c>
      <c r="L16" s="5"/>
      <c r="M16" s="44">
        <f t="shared" si="0"/>
        <v>-0.12531485383055396</v>
      </c>
      <c r="N16" s="4"/>
      <c r="O16" s="44"/>
    </row>
    <row r="17" spans="1:5" x14ac:dyDescent="0.35">
      <c r="A17" s="2"/>
    </row>
    <row r="18" spans="1:5" x14ac:dyDescent="0.35">
      <c r="E18" s="50"/>
    </row>
    <row r="19" spans="1:5" x14ac:dyDescent="0.35">
      <c r="E19" s="50"/>
    </row>
    <row r="20" spans="1:5" x14ac:dyDescent="0.35">
      <c r="E20" s="49"/>
    </row>
  </sheetData>
  <mergeCells count="3">
    <mergeCell ref="E2:G2"/>
    <mergeCell ref="I2:K2"/>
    <mergeCell ref="A1:I1"/>
  </mergeCells>
  <pageMargins left="0.25" right="0.25" top="0.75" bottom="0.75" header="0.3" footer="0.3"/>
  <pageSetup scale="6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Tab</vt:lpstr>
      <vt:lpstr>Q105. Fixed Costs - GD0</vt:lpstr>
      <vt:lpstr>Q105. Fixed Costs - GO0</vt:lpstr>
      <vt:lpstr>'Q105. Fixed Costs - GD0'!Print_Area</vt:lpstr>
      <vt:lpstr>'Q105. Fixed Costs - GO0'!Print_Area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Tooley, Justin (OSSE)</cp:lastModifiedBy>
  <cp:lastPrinted>2018-02-23T15:16:41Z</cp:lastPrinted>
  <dcterms:created xsi:type="dcterms:W3CDTF">2015-01-23T19:30:44Z</dcterms:created>
  <dcterms:modified xsi:type="dcterms:W3CDTF">2020-02-14T20:10:45Z</dcterms:modified>
</cp:coreProperties>
</file>